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slicers/slicer4.xml" ContentType="application/vnd.ms-excel.slicer+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slicers/slicer5.xml" ContentType="application/vnd.ms-excel.slicer+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6.xml" ContentType="application/vnd.openxmlformats-officedocument.drawing+xml"/>
  <Override PartName="/xl/slicers/slicer6.xml" ContentType="application/vnd.ms-excel.slicer+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chart21.xml" ContentType="application/vnd.openxmlformats-officedocument.drawingml.chart+xml"/>
  <Override PartName="/xl/charts/style19.xml" ContentType="application/vnd.ms-office.chartstyle+xml"/>
  <Override PartName="/xl/charts/colors19.xml" ContentType="application/vnd.ms-office.chartcolorstyle+xml"/>
  <Override PartName="/xl/charts/chart22.xml" ContentType="application/vnd.openxmlformats-officedocument.drawingml.chart+xml"/>
  <Override PartName="/xl/charts/style20.xml" ContentType="application/vnd.ms-office.chartstyle+xml"/>
  <Override PartName="/xl/charts/colors20.xml" ContentType="application/vnd.ms-office.chartcolorstyle+xml"/>
  <Override PartName="/xl/charts/chart23.xml" ContentType="application/vnd.openxmlformats-officedocument.drawingml.chart+xml"/>
  <Override PartName="/xl/charts/style21.xml" ContentType="application/vnd.ms-office.chartstyle+xml"/>
  <Override PartName="/xl/charts/colors21.xml" ContentType="application/vnd.ms-office.chartcolorstyle+xml"/>
  <Override PartName="/xl/charts/chart24.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Chioma Muanya\Desktop\Tech Creek Data Analytics\Excel Analytics\PROJECTS\"/>
    </mc:Choice>
  </mc:AlternateContent>
  <bookViews>
    <workbookView xWindow="0" yWindow="0" windowWidth="20490" windowHeight="7965" firstSheet="5" activeTab="6"/>
  </bookViews>
  <sheets>
    <sheet name="International_Breweries" sheetId="1" r:id="rId1"/>
    <sheet name="CLEANED DATA" sheetId="3" r:id="rId2"/>
    <sheet name="METRICS" sheetId="4" r:id="rId3"/>
    <sheet name="PROFIT ANALYSIS" sheetId="5" r:id="rId4"/>
    <sheet name="BRAND ANALYSIS" sheetId="7" r:id="rId5"/>
    <sheet name="COUNTRY ANALYSIS" sheetId="8" r:id="rId6"/>
    <sheet name="DASHBOARD (COUNTRY)" sheetId="11" r:id="rId7"/>
    <sheet name="DASHBOARD (BRAND)" sheetId="10" r:id="rId8"/>
    <sheet name="DASHBOARD (PROFIT)" sheetId="9" r:id="rId9"/>
  </sheets>
  <definedNames>
    <definedName name="Slicer_BRANDS">#N/A</definedName>
    <definedName name="Slicer_COUNTRIES1">#N/A</definedName>
    <definedName name="Slicer_MONTHS">#N/A</definedName>
    <definedName name="Slicer_QUARTERS">#N/A</definedName>
    <definedName name="Slicer_REGION">#N/A</definedName>
    <definedName name="Slicer_SHORT_MONTH">#N/A</definedName>
    <definedName name="Slicer_YEARS">#N/A</definedName>
  </definedNames>
  <calcPr calcId="162913"/>
  <pivotCaches>
    <pivotCache cacheId="11"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Lst>
</workbook>
</file>

<file path=xl/calcChain.xml><?xml version="1.0" encoding="utf-8"?>
<calcChain xmlns="http://schemas.openxmlformats.org/spreadsheetml/2006/main">
  <c r="C2" i="3" l="1"/>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59" i="3"/>
  <c r="C960" i="3"/>
  <c r="C961" i="3"/>
  <c r="C962" i="3"/>
  <c r="C963" i="3"/>
  <c r="C964" i="3"/>
  <c r="C965" i="3"/>
  <c r="C966" i="3"/>
  <c r="C967" i="3"/>
  <c r="C968" i="3"/>
  <c r="C969" i="3"/>
  <c r="C970" i="3"/>
  <c r="C971" i="3"/>
  <c r="C972" i="3"/>
  <c r="C973" i="3"/>
  <c r="C974" i="3"/>
  <c r="C975" i="3"/>
  <c r="C976" i="3"/>
  <c r="C977" i="3"/>
  <c r="C978" i="3"/>
  <c r="C979" i="3"/>
  <c r="C980" i="3"/>
  <c r="C981" i="3"/>
  <c r="C982" i="3"/>
  <c r="C983" i="3"/>
  <c r="C984" i="3"/>
  <c r="C985" i="3"/>
  <c r="C986" i="3"/>
  <c r="C987" i="3"/>
  <c r="C988" i="3"/>
  <c r="C989" i="3"/>
  <c r="C990" i="3"/>
  <c r="C991" i="3"/>
  <c r="C992" i="3"/>
  <c r="C993" i="3"/>
  <c r="C994" i="3"/>
  <c r="C995" i="3"/>
  <c r="C996" i="3"/>
  <c r="C997" i="3"/>
  <c r="C998" i="3"/>
  <c r="C999" i="3"/>
  <c r="C1000" i="3"/>
  <c r="C1001" i="3"/>
  <c r="C1002" i="3"/>
  <c r="C1003" i="3"/>
  <c r="C1004" i="3"/>
  <c r="C1005" i="3"/>
  <c r="C1006" i="3"/>
  <c r="C1007" i="3"/>
  <c r="C1008" i="3"/>
  <c r="C1009" i="3"/>
  <c r="C1010" i="3"/>
  <c r="C1011" i="3"/>
  <c r="C1012" i="3"/>
  <c r="C1013" i="3"/>
  <c r="C1014" i="3"/>
  <c r="C1015" i="3"/>
  <c r="C1016" i="3"/>
  <c r="C1017" i="3"/>
  <c r="C1018" i="3"/>
  <c r="C1019" i="3"/>
  <c r="C1020" i="3"/>
  <c r="C1021" i="3"/>
  <c r="C1022" i="3"/>
  <c r="C1023" i="3"/>
  <c r="C1024" i="3"/>
  <c r="C1025" i="3"/>
  <c r="C1026" i="3"/>
  <c r="C1027" i="3"/>
  <c r="C1028" i="3"/>
  <c r="C1029" i="3"/>
  <c r="C1030" i="3"/>
  <c r="C1031" i="3"/>
  <c r="C1032" i="3"/>
  <c r="C1033" i="3"/>
  <c r="C1034" i="3"/>
  <c r="C1035" i="3"/>
  <c r="C1036" i="3"/>
  <c r="C1037" i="3"/>
  <c r="C1038" i="3"/>
  <c r="C1039" i="3"/>
  <c r="C1040" i="3"/>
  <c r="C1041" i="3"/>
  <c r="C1042" i="3"/>
  <c r="C1043" i="3"/>
  <c r="C1044" i="3"/>
  <c r="C1045" i="3"/>
  <c r="C1046" i="3"/>
  <c r="C1047" i="3"/>
  <c r="C1048" i="3"/>
  <c r="U2" i="3" l="1"/>
  <c r="U3" i="3"/>
  <c r="U4" i="3"/>
  <c r="U5" i="3"/>
  <c r="U6" i="3"/>
  <c r="U7" i="3"/>
  <c r="U8" i="3"/>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98" i="3"/>
  <c r="U99" i="3"/>
  <c r="U100" i="3"/>
  <c r="U101" i="3"/>
  <c r="U102" i="3"/>
  <c r="U103" i="3"/>
  <c r="U104" i="3"/>
  <c r="U105" i="3"/>
  <c r="U106" i="3"/>
  <c r="U107" i="3"/>
  <c r="U108" i="3"/>
  <c r="U109" i="3"/>
  <c r="U110" i="3"/>
  <c r="U111" i="3"/>
  <c r="U112" i="3"/>
  <c r="U113" i="3"/>
  <c r="U114" i="3"/>
  <c r="U115" i="3"/>
  <c r="U116" i="3"/>
  <c r="U117" i="3"/>
  <c r="U118" i="3"/>
  <c r="U119" i="3"/>
  <c r="U120" i="3"/>
  <c r="U121" i="3"/>
  <c r="U122" i="3"/>
  <c r="U123" i="3"/>
  <c r="U124" i="3"/>
  <c r="U125" i="3"/>
  <c r="U126" i="3"/>
  <c r="U127" i="3"/>
  <c r="U128" i="3"/>
  <c r="U129" i="3"/>
  <c r="U130" i="3"/>
  <c r="U131" i="3"/>
  <c r="U132" i="3"/>
  <c r="U133" i="3"/>
  <c r="U134" i="3"/>
  <c r="U135" i="3"/>
  <c r="U136" i="3"/>
  <c r="U137" i="3"/>
  <c r="U138" i="3"/>
  <c r="U139" i="3"/>
  <c r="U140" i="3"/>
  <c r="U141" i="3"/>
  <c r="U142" i="3"/>
  <c r="U143" i="3"/>
  <c r="U144" i="3"/>
  <c r="U145" i="3"/>
  <c r="U146" i="3"/>
  <c r="U147" i="3"/>
  <c r="U148" i="3"/>
  <c r="U149" i="3"/>
  <c r="U150" i="3"/>
  <c r="U151" i="3"/>
  <c r="U152" i="3"/>
  <c r="U153" i="3"/>
  <c r="U154" i="3"/>
  <c r="U155" i="3"/>
  <c r="U156" i="3"/>
  <c r="U157" i="3"/>
  <c r="U158" i="3"/>
  <c r="U159" i="3"/>
  <c r="U160" i="3"/>
  <c r="U161" i="3"/>
  <c r="U162" i="3"/>
  <c r="U163" i="3"/>
  <c r="U164" i="3"/>
  <c r="U165" i="3"/>
  <c r="U166" i="3"/>
  <c r="U167" i="3"/>
  <c r="U168" i="3"/>
  <c r="U169" i="3"/>
  <c r="U170" i="3"/>
  <c r="U171" i="3"/>
  <c r="U172" i="3"/>
  <c r="U173" i="3"/>
  <c r="U174" i="3"/>
  <c r="U175" i="3"/>
  <c r="U176" i="3"/>
  <c r="U177" i="3"/>
  <c r="U178" i="3"/>
  <c r="U179" i="3"/>
  <c r="U180" i="3"/>
  <c r="U181" i="3"/>
  <c r="U182" i="3"/>
  <c r="U183" i="3"/>
  <c r="U184" i="3"/>
  <c r="U185" i="3"/>
  <c r="U186" i="3"/>
  <c r="U187" i="3"/>
  <c r="U188" i="3"/>
  <c r="U189" i="3"/>
  <c r="U190" i="3"/>
  <c r="U191" i="3"/>
  <c r="U192" i="3"/>
  <c r="U193" i="3"/>
  <c r="U194" i="3"/>
  <c r="U195" i="3"/>
  <c r="U196" i="3"/>
  <c r="U197" i="3"/>
  <c r="U198" i="3"/>
  <c r="U199" i="3"/>
  <c r="U200" i="3"/>
  <c r="U201" i="3"/>
  <c r="U202" i="3"/>
  <c r="U203" i="3"/>
  <c r="U204" i="3"/>
  <c r="U205" i="3"/>
  <c r="U206" i="3"/>
  <c r="U207" i="3"/>
  <c r="U208" i="3"/>
  <c r="U209" i="3"/>
  <c r="U210" i="3"/>
  <c r="U211" i="3"/>
  <c r="U212" i="3"/>
  <c r="U213" i="3"/>
  <c r="U214" i="3"/>
  <c r="U215" i="3"/>
  <c r="U216" i="3"/>
  <c r="U217" i="3"/>
  <c r="U218" i="3"/>
  <c r="U219" i="3"/>
  <c r="U220" i="3"/>
  <c r="U221" i="3"/>
  <c r="U222" i="3"/>
  <c r="U223" i="3"/>
  <c r="U224" i="3"/>
  <c r="U225" i="3"/>
  <c r="U226" i="3"/>
  <c r="U227" i="3"/>
  <c r="U228" i="3"/>
  <c r="U229" i="3"/>
  <c r="U230" i="3"/>
  <c r="U231" i="3"/>
  <c r="U232" i="3"/>
  <c r="U233" i="3"/>
  <c r="U234" i="3"/>
  <c r="U235" i="3"/>
  <c r="U236" i="3"/>
  <c r="U237" i="3"/>
  <c r="U238" i="3"/>
  <c r="U239" i="3"/>
  <c r="U240" i="3"/>
  <c r="U241" i="3"/>
  <c r="U242" i="3"/>
  <c r="U243" i="3"/>
  <c r="U244" i="3"/>
  <c r="U245" i="3"/>
  <c r="U246" i="3"/>
  <c r="U247" i="3"/>
  <c r="U248" i="3"/>
  <c r="U249" i="3"/>
  <c r="U250" i="3"/>
  <c r="U251" i="3"/>
  <c r="U252" i="3"/>
  <c r="U253" i="3"/>
  <c r="U254" i="3"/>
  <c r="U255" i="3"/>
  <c r="U256" i="3"/>
  <c r="U257" i="3"/>
  <c r="U258" i="3"/>
  <c r="U259" i="3"/>
  <c r="U260" i="3"/>
  <c r="U261" i="3"/>
  <c r="U262" i="3"/>
  <c r="U263" i="3"/>
  <c r="U264" i="3"/>
  <c r="U265" i="3"/>
  <c r="U266" i="3"/>
  <c r="U267" i="3"/>
  <c r="U268" i="3"/>
  <c r="U269" i="3"/>
  <c r="U270" i="3"/>
  <c r="U271" i="3"/>
  <c r="U272" i="3"/>
  <c r="U273" i="3"/>
  <c r="U274" i="3"/>
  <c r="U275" i="3"/>
  <c r="U276" i="3"/>
  <c r="U277" i="3"/>
  <c r="U278" i="3"/>
  <c r="U279" i="3"/>
  <c r="U280" i="3"/>
  <c r="U281" i="3"/>
  <c r="U282" i="3"/>
  <c r="U283" i="3"/>
  <c r="U284" i="3"/>
  <c r="U285" i="3"/>
  <c r="U286" i="3"/>
  <c r="U287" i="3"/>
  <c r="U288" i="3"/>
  <c r="U289" i="3"/>
  <c r="U290" i="3"/>
  <c r="U291" i="3"/>
  <c r="U292" i="3"/>
  <c r="U293" i="3"/>
  <c r="U294" i="3"/>
  <c r="U295" i="3"/>
  <c r="U296" i="3"/>
  <c r="U297" i="3"/>
  <c r="U298" i="3"/>
  <c r="U299" i="3"/>
  <c r="U300" i="3"/>
  <c r="U301" i="3"/>
  <c r="U302" i="3"/>
  <c r="U303" i="3"/>
  <c r="U304" i="3"/>
  <c r="U305" i="3"/>
  <c r="U306" i="3"/>
  <c r="U307" i="3"/>
  <c r="U308" i="3"/>
  <c r="U309" i="3"/>
  <c r="U310" i="3"/>
  <c r="U311" i="3"/>
  <c r="U312" i="3"/>
  <c r="U313" i="3"/>
  <c r="U314" i="3"/>
  <c r="U315" i="3"/>
  <c r="U316" i="3"/>
  <c r="U317" i="3"/>
  <c r="U318" i="3"/>
  <c r="U319" i="3"/>
  <c r="U320" i="3"/>
  <c r="U321" i="3"/>
  <c r="U322" i="3"/>
  <c r="U323" i="3"/>
  <c r="U324" i="3"/>
  <c r="U325" i="3"/>
  <c r="U326" i="3"/>
  <c r="U327" i="3"/>
  <c r="U328" i="3"/>
  <c r="U329" i="3"/>
  <c r="U330" i="3"/>
  <c r="U331" i="3"/>
  <c r="U332" i="3"/>
  <c r="U333" i="3"/>
  <c r="U334" i="3"/>
  <c r="U335" i="3"/>
  <c r="U336" i="3"/>
  <c r="U337" i="3"/>
  <c r="U338" i="3"/>
  <c r="U339" i="3"/>
  <c r="U340" i="3"/>
  <c r="U341" i="3"/>
  <c r="U342" i="3"/>
  <c r="U343" i="3"/>
  <c r="U344" i="3"/>
  <c r="U345" i="3"/>
  <c r="U346" i="3"/>
  <c r="U347" i="3"/>
  <c r="U348" i="3"/>
  <c r="U349" i="3"/>
  <c r="U350" i="3"/>
  <c r="U351" i="3"/>
  <c r="U352" i="3"/>
  <c r="U353" i="3"/>
  <c r="U354" i="3"/>
  <c r="U355" i="3"/>
  <c r="U356" i="3"/>
  <c r="U357" i="3"/>
  <c r="U358" i="3"/>
  <c r="U359" i="3"/>
  <c r="U360" i="3"/>
  <c r="U361" i="3"/>
  <c r="U362" i="3"/>
  <c r="U363" i="3"/>
  <c r="U364" i="3"/>
  <c r="U365" i="3"/>
  <c r="U366" i="3"/>
  <c r="U367" i="3"/>
  <c r="U368" i="3"/>
  <c r="U369" i="3"/>
  <c r="U370" i="3"/>
  <c r="U371" i="3"/>
  <c r="U372" i="3"/>
  <c r="U373" i="3"/>
  <c r="U374" i="3"/>
  <c r="U375" i="3"/>
  <c r="U376" i="3"/>
  <c r="U377" i="3"/>
  <c r="U378" i="3"/>
  <c r="U379" i="3"/>
  <c r="U380" i="3"/>
  <c r="U381" i="3"/>
  <c r="U382" i="3"/>
  <c r="U383" i="3"/>
  <c r="U384" i="3"/>
  <c r="U385" i="3"/>
  <c r="U386" i="3"/>
  <c r="U387" i="3"/>
  <c r="U388" i="3"/>
  <c r="U389" i="3"/>
  <c r="U390" i="3"/>
  <c r="U391" i="3"/>
  <c r="U392" i="3"/>
  <c r="U393" i="3"/>
  <c r="U394" i="3"/>
  <c r="U395" i="3"/>
  <c r="U396" i="3"/>
  <c r="U397" i="3"/>
  <c r="U398" i="3"/>
  <c r="U399" i="3"/>
  <c r="U400" i="3"/>
  <c r="U401" i="3"/>
  <c r="U402" i="3"/>
  <c r="U403" i="3"/>
  <c r="U404" i="3"/>
  <c r="U405" i="3"/>
  <c r="U406" i="3"/>
  <c r="U407" i="3"/>
  <c r="U408" i="3"/>
  <c r="U409" i="3"/>
  <c r="U410" i="3"/>
  <c r="U411" i="3"/>
  <c r="U412" i="3"/>
  <c r="U413" i="3"/>
  <c r="U414" i="3"/>
  <c r="U415" i="3"/>
  <c r="U416" i="3"/>
  <c r="U417" i="3"/>
  <c r="U418" i="3"/>
  <c r="U419" i="3"/>
  <c r="U420" i="3"/>
  <c r="U421" i="3"/>
  <c r="U422" i="3"/>
  <c r="U423" i="3"/>
  <c r="U424" i="3"/>
  <c r="U425" i="3"/>
  <c r="U426" i="3"/>
  <c r="U427" i="3"/>
  <c r="U428" i="3"/>
  <c r="U429" i="3"/>
  <c r="U430" i="3"/>
  <c r="U431" i="3"/>
  <c r="U432" i="3"/>
  <c r="U433" i="3"/>
  <c r="U434" i="3"/>
  <c r="U435" i="3"/>
  <c r="U436" i="3"/>
  <c r="U437" i="3"/>
  <c r="U438" i="3"/>
  <c r="U439" i="3"/>
  <c r="U440" i="3"/>
  <c r="U441" i="3"/>
  <c r="U442" i="3"/>
  <c r="U443" i="3"/>
  <c r="U444" i="3"/>
  <c r="U445" i="3"/>
  <c r="U446" i="3"/>
  <c r="U447" i="3"/>
  <c r="U448" i="3"/>
  <c r="U449" i="3"/>
  <c r="U450" i="3"/>
  <c r="U451" i="3"/>
  <c r="U452" i="3"/>
  <c r="U453" i="3"/>
  <c r="U454" i="3"/>
  <c r="U455" i="3"/>
  <c r="U456" i="3"/>
  <c r="U457" i="3"/>
  <c r="U458" i="3"/>
  <c r="U459" i="3"/>
  <c r="U460" i="3"/>
  <c r="U461" i="3"/>
  <c r="U462" i="3"/>
  <c r="U463" i="3"/>
  <c r="U464" i="3"/>
  <c r="U465" i="3"/>
  <c r="U466" i="3"/>
  <c r="U467" i="3"/>
  <c r="U468" i="3"/>
  <c r="U469" i="3"/>
  <c r="U470" i="3"/>
  <c r="U471" i="3"/>
  <c r="U472" i="3"/>
  <c r="U473" i="3"/>
  <c r="U474" i="3"/>
  <c r="U475" i="3"/>
  <c r="U476" i="3"/>
  <c r="U477" i="3"/>
  <c r="U478" i="3"/>
  <c r="U479" i="3"/>
  <c r="U480" i="3"/>
  <c r="U481" i="3"/>
  <c r="U482" i="3"/>
  <c r="U483" i="3"/>
  <c r="U484" i="3"/>
  <c r="U485" i="3"/>
  <c r="U486" i="3"/>
  <c r="U487" i="3"/>
  <c r="U488" i="3"/>
  <c r="U489" i="3"/>
  <c r="U490" i="3"/>
  <c r="U491" i="3"/>
  <c r="U492" i="3"/>
  <c r="U493" i="3"/>
  <c r="U494" i="3"/>
  <c r="U495" i="3"/>
  <c r="U496" i="3"/>
  <c r="U497" i="3"/>
  <c r="U498" i="3"/>
  <c r="U499" i="3"/>
  <c r="U500" i="3"/>
  <c r="U501" i="3"/>
  <c r="U502" i="3"/>
  <c r="U503" i="3"/>
  <c r="U504" i="3"/>
  <c r="U505" i="3"/>
  <c r="U506" i="3"/>
  <c r="U507" i="3"/>
  <c r="U508" i="3"/>
  <c r="U509" i="3"/>
  <c r="U510" i="3"/>
  <c r="U511" i="3"/>
  <c r="U512" i="3"/>
  <c r="U513" i="3"/>
  <c r="U514" i="3"/>
  <c r="U515" i="3"/>
  <c r="U516" i="3"/>
  <c r="U517" i="3"/>
  <c r="U518" i="3"/>
  <c r="U519" i="3"/>
  <c r="U520" i="3"/>
  <c r="U521" i="3"/>
  <c r="U522" i="3"/>
  <c r="U523" i="3"/>
  <c r="U524" i="3"/>
  <c r="U525" i="3"/>
  <c r="U526" i="3"/>
  <c r="U527" i="3"/>
  <c r="U528" i="3"/>
  <c r="U529" i="3"/>
  <c r="U530" i="3"/>
  <c r="U531" i="3"/>
  <c r="U532" i="3"/>
  <c r="U533" i="3"/>
  <c r="U534" i="3"/>
  <c r="U535" i="3"/>
  <c r="U536" i="3"/>
  <c r="U537" i="3"/>
  <c r="U538" i="3"/>
  <c r="U539" i="3"/>
  <c r="U540" i="3"/>
  <c r="U541" i="3"/>
  <c r="U542" i="3"/>
  <c r="U543" i="3"/>
  <c r="U544" i="3"/>
  <c r="U545" i="3"/>
  <c r="U546" i="3"/>
  <c r="U547" i="3"/>
  <c r="U548" i="3"/>
  <c r="U549" i="3"/>
  <c r="U550" i="3"/>
  <c r="U551" i="3"/>
  <c r="U552" i="3"/>
  <c r="U553" i="3"/>
  <c r="U554" i="3"/>
  <c r="U555" i="3"/>
  <c r="U556" i="3"/>
  <c r="U557" i="3"/>
  <c r="U558" i="3"/>
  <c r="U559" i="3"/>
  <c r="U560" i="3"/>
  <c r="U561" i="3"/>
  <c r="U562" i="3"/>
  <c r="U563" i="3"/>
  <c r="U564" i="3"/>
  <c r="U565" i="3"/>
  <c r="U566" i="3"/>
  <c r="U567" i="3"/>
  <c r="U568" i="3"/>
  <c r="U569" i="3"/>
  <c r="U570" i="3"/>
  <c r="U571" i="3"/>
  <c r="U572" i="3"/>
  <c r="U573" i="3"/>
  <c r="U574" i="3"/>
  <c r="U575" i="3"/>
  <c r="U576" i="3"/>
  <c r="U577" i="3"/>
  <c r="U578" i="3"/>
  <c r="U579" i="3"/>
  <c r="U580" i="3"/>
  <c r="U581" i="3"/>
  <c r="U582" i="3"/>
  <c r="U583" i="3"/>
  <c r="U584" i="3"/>
  <c r="U585" i="3"/>
  <c r="U586" i="3"/>
  <c r="U587" i="3"/>
  <c r="U588" i="3"/>
  <c r="U589" i="3"/>
  <c r="U590" i="3"/>
  <c r="U591" i="3"/>
  <c r="U592" i="3"/>
  <c r="U593" i="3"/>
  <c r="U594" i="3"/>
  <c r="U595" i="3"/>
  <c r="U596" i="3"/>
  <c r="U597" i="3"/>
  <c r="U598" i="3"/>
  <c r="U599" i="3"/>
  <c r="U600" i="3"/>
  <c r="U601" i="3"/>
  <c r="U602" i="3"/>
  <c r="U603" i="3"/>
  <c r="U604" i="3"/>
  <c r="U605" i="3"/>
  <c r="U606" i="3"/>
  <c r="U607" i="3"/>
  <c r="U608" i="3"/>
  <c r="U609" i="3"/>
  <c r="U610" i="3"/>
  <c r="U611" i="3"/>
  <c r="U612" i="3"/>
  <c r="U613" i="3"/>
  <c r="U614" i="3"/>
  <c r="U615" i="3"/>
  <c r="U616" i="3"/>
  <c r="U617" i="3"/>
  <c r="U618" i="3"/>
  <c r="U619" i="3"/>
  <c r="U620" i="3"/>
  <c r="U621" i="3"/>
  <c r="U622" i="3"/>
  <c r="U623" i="3"/>
  <c r="U624" i="3"/>
  <c r="U625" i="3"/>
  <c r="U626" i="3"/>
  <c r="U627" i="3"/>
  <c r="U628" i="3"/>
  <c r="U629" i="3"/>
  <c r="U630" i="3"/>
  <c r="U631" i="3"/>
  <c r="U632" i="3"/>
  <c r="U633" i="3"/>
  <c r="U634" i="3"/>
  <c r="U635" i="3"/>
  <c r="U636" i="3"/>
  <c r="U637" i="3"/>
  <c r="U638" i="3"/>
  <c r="U639" i="3"/>
  <c r="U640" i="3"/>
  <c r="U641" i="3"/>
  <c r="U642" i="3"/>
  <c r="U643" i="3"/>
  <c r="U644" i="3"/>
  <c r="U645" i="3"/>
  <c r="U646" i="3"/>
  <c r="U647" i="3"/>
  <c r="U648" i="3"/>
  <c r="U649" i="3"/>
  <c r="U650" i="3"/>
  <c r="U651" i="3"/>
  <c r="U652" i="3"/>
  <c r="U653" i="3"/>
  <c r="U654" i="3"/>
  <c r="U655" i="3"/>
  <c r="U656" i="3"/>
  <c r="U657" i="3"/>
  <c r="U658" i="3"/>
  <c r="U659" i="3"/>
  <c r="U660" i="3"/>
  <c r="U661" i="3"/>
  <c r="U662" i="3"/>
  <c r="U663" i="3"/>
  <c r="U664" i="3"/>
  <c r="U665" i="3"/>
  <c r="U666" i="3"/>
  <c r="U667" i="3"/>
  <c r="U668" i="3"/>
  <c r="U669" i="3"/>
  <c r="U670" i="3"/>
  <c r="U671" i="3"/>
  <c r="U672" i="3"/>
  <c r="U673" i="3"/>
  <c r="U674" i="3"/>
  <c r="U675" i="3"/>
  <c r="U676" i="3"/>
  <c r="U677" i="3"/>
  <c r="U678" i="3"/>
  <c r="U679" i="3"/>
  <c r="U680" i="3"/>
  <c r="U681" i="3"/>
  <c r="U682" i="3"/>
  <c r="U683" i="3"/>
  <c r="U684" i="3"/>
  <c r="U685" i="3"/>
  <c r="U686" i="3"/>
  <c r="U687" i="3"/>
  <c r="U688" i="3"/>
  <c r="U689" i="3"/>
  <c r="U690" i="3"/>
  <c r="U691" i="3"/>
  <c r="U692" i="3"/>
  <c r="U693" i="3"/>
  <c r="U694" i="3"/>
  <c r="U695" i="3"/>
  <c r="U696" i="3"/>
  <c r="U697" i="3"/>
  <c r="U698" i="3"/>
  <c r="U699" i="3"/>
  <c r="U700" i="3"/>
  <c r="U701" i="3"/>
  <c r="U702" i="3"/>
  <c r="U703" i="3"/>
  <c r="U704" i="3"/>
  <c r="U705" i="3"/>
  <c r="U706" i="3"/>
  <c r="U707" i="3"/>
  <c r="U708" i="3"/>
  <c r="U709" i="3"/>
  <c r="U710" i="3"/>
  <c r="U711" i="3"/>
  <c r="U712" i="3"/>
  <c r="U713" i="3"/>
  <c r="U714" i="3"/>
  <c r="U715" i="3"/>
  <c r="U716" i="3"/>
  <c r="U717" i="3"/>
  <c r="U718" i="3"/>
  <c r="U719" i="3"/>
  <c r="U720" i="3"/>
  <c r="U721" i="3"/>
  <c r="U722" i="3"/>
  <c r="U723" i="3"/>
  <c r="U724" i="3"/>
  <c r="U725" i="3"/>
  <c r="U726" i="3"/>
  <c r="U727" i="3"/>
  <c r="U728" i="3"/>
  <c r="U729" i="3"/>
  <c r="U730" i="3"/>
  <c r="U731" i="3"/>
  <c r="U732" i="3"/>
  <c r="U733" i="3"/>
  <c r="U734" i="3"/>
  <c r="U735" i="3"/>
  <c r="U736" i="3"/>
  <c r="U737" i="3"/>
  <c r="U738" i="3"/>
  <c r="U739" i="3"/>
  <c r="U740" i="3"/>
  <c r="U741" i="3"/>
  <c r="U742" i="3"/>
  <c r="U743" i="3"/>
  <c r="U744" i="3"/>
  <c r="U745" i="3"/>
  <c r="U746" i="3"/>
  <c r="U747" i="3"/>
  <c r="U748" i="3"/>
  <c r="U749" i="3"/>
  <c r="U750" i="3"/>
  <c r="U751" i="3"/>
  <c r="U752" i="3"/>
  <c r="U753" i="3"/>
  <c r="U754" i="3"/>
  <c r="U755" i="3"/>
  <c r="U756" i="3"/>
  <c r="U757" i="3"/>
  <c r="U758" i="3"/>
  <c r="U759" i="3"/>
  <c r="U760" i="3"/>
  <c r="U761" i="3"/>
  <c r="U762" i="3"/>
  <c r="U763" i="3"/>
  <c r="U764" i="3"/>
  <c r="U765" i="3"/>
  <c r="U766" i="3"/>
  <c r="U767" i="3"/>
  <c r="U768" i="3"/>
  <c r="U769" i="3"/>
  <c r="U770" i="3"/>
  <c r="U771" i="3"/>
  <c r="U772" i="3"/>
  <c r="U773" i="3"/>
  <c r="U774" i="3"/>
  <c r="U775" i="3"/>
  <c r="U776" i="3"/>
  <c r="U777" i="3"/>
  <c r="U778" i="3"/>
  <c r="U779" i="3"/>
  <c r="U780" i="3"/>
  <c r="U781" i="3"/>
  <c r="U782" i="3"/>
  <c r="U783" i="3"/>
  <c r="U784" i="3"/>
  <c r="U785" i="3"/>
  <c r="U786" i="3"/>
  <c r="U787" i="3"/>
  <c r="U788" i="3"/>
  <c r="U789" i="3"/>
  <c r="U790" i="3"/>
  <c r="U791" i="3"/>
  <c r="U792" i="3"/>
  <c r="U793" i="3"/>
  <c r="U794" i="3"/>
  <c r="U795" i="3"/>
  <c r="U796" i="3"/>
  <c r="U797" i="3"/>
  <c r="U798" i="3"/>
  <c r="U799" i="3"/>
  <c r="U800" i="3"/>
  <c r="U801" i="3"/>
  <c r="U802" i="3"/>
  <c r="U803" i="3"/>
  <c r="U804" i="3"/>
  <c r="U805" i="3"/>
  <c r="U806" i="3"/>
  <c r="U807" i="3"/>
  <c r="U808" i="3"/>
  <c r="U809" i="3"/>
  <c r="U810" i="3"/>
  <c r="U811" i="3"/>
  <c r="U812" i="3"/>
  <c r="U813" i="3"/>
  <c r="U814" i="3"/>
  <c r="U815" i="3"/>
  <c r="U816" i="3"/>
  <c r="U817" i="3"/>
  <c r="U818" i="3"/>
  <c r="U819" i="3"/>
  <c r="U820" i="3"/>
  <c r="U821" i="3"/>
  <c r="U822" i="3"/>
  <c r="U823" i="3"/>
  <c r="U824" i="3"/>
  <c r="U825" i="3"/>
  <c r="U826" i="3"/>
  <c r="U827" i="3"/>
  <c r="U828" i="3"/>
  <c r="U829" i="3"/>
  <c r="U830" i="3"/>
  <c r="U831" i="3"/>
  <c r="U832" i="3"/>
  <c r="U833" i="3"/>
  <c r="U834" i="3"/>
  <c r="U835" i="3"/>
  <c r="U836" i="3"/>
  <c r="U837" i="3"/>
  <c r="U838" i="3"/>
  <c r="U839" i="3"/>
  <c r="U840" i="3"/>
  <c r="U841" i="3"/>
  <c r="U842" i="3"/>
  <c r="U843" i="3"/>
  <c r="U844" i="3"/>
  <c r="U845" i="3"/>
  <c r="U846" i="3"/>
  <c r="U847" i="3"/>
  <c r="U848" i="3"/>
  <c r="U849" i="3"/>
  <c r="U850" i="3"/>
  <c r="U851" i="3"/>
  <c r="U852" i="3"/>
  <c r="U853" i="3"/>
  <c r="U854" i="3"/>
  <c r="U855" i="3"/>
  <c r="U856" i="3"/>
  <c r="U857" i="3"/>
  <c r="U858" i="3"/>
  <c r="U859" i="3"/>
  <c r="U860" i="3"/>
  <c r="U861" i="3"/>
  <c r="U862" i="3"/>
  <c r="U863" i="3"/>
  <c r="U864" i="3"/>
  <c r="U865" i="3"/>
  <c r="U866" i="3"/>
  <c r="U867" i="3"/>
  <c r="U868" i="3"/>
  <c r="U869" i="3"/>
  <c r="U870" i="3"/>
  <c r="U871" i="3"/>
  <c r="U872" i="3"/>
  <c r="U873" i="3"/>
  <c r="U874" i="3"/>
  <c r="U875" i="3"/>
  <c r="U876" i="3"/>
  <c r="U877" i="3"/>
  <c r="U878" i="3"/>
  <c r="U879" i="3"/>
  <c r="U880" i="3"/>
  <c r="U881" i="3"/>
  <c r="U882" i="3"/>
  <c r="U883" i="3"/>
  <c r="U884" i="3"/>
  <c r="U885" i="3"/>
  <c r="U886" i="3"/>
  <c r="U887" i="3"/>
  <c r="U888" i="3"/>
  <c r="U889" i="3"/>
  <c r="U890" i="3"/>
  <c r="U891" i="3"/>
  <c r="U892" i="3"/>
  <c r="U893" i="3"/>
  <c r="U894" i="3"/>
  <c r="U895" i="3"/>
  <c r="U896" i="3"/>
  <c r="U897" i="3"/>
  <c r="U898" i="3"/>
  <c r="U899" i="3"/>
  <c r="U900" i="3"/>
  <c r="U901" i="3"/>
  <c r="U902" i="3"/>
  <c r="U903" i="3"/>
  <c r="U904" i="3"/>
  <c r="U905" i="3"/>
  <c r="U906" i="3"/>
  <c r="U907" i="3"/>
  <c r="U908" i="3"/>
  <c r="U909" i="3"/>
  <c r="U910" i="3"/>
  <c r="U911" i="3"/>
  <c r="U912" i="3"/>
  <c r="U913" i="3"/>
  <c r="U914" i="3"/>
  <c r="U915" i="3"/>
  <c r="U916" i="3"/>
  <c r="U917" i="3"/>
  <c r="U918" i="3"/>
  <c r="U919" i="3"/>
  <c r="U920" i="3"/>
  <c r="U921" i="3"/>
  <c r="U922" i="3"/>
  <c r="U923" i="3"/>
  <c r="U924" i="3"/>
  <c r="U925" i="3"/>
  <c r="U926" i="3"/>
  <c r="U927" i="3"/>
  <c r="U928" i="3"/>
  <c r="U929" i="3"/>
  <c r="U930" i="3"/>
  <c r="U931" i="3"/>
  <c r="U932" i="3"/>
  <c r="U933" i="3"/>
  <c r="U934" i="3"/>
  <c r="U935" i="3"/>
  <c r="U936" i="3"/>
  <c r="U937" i="3"/>
  <c r="U938" i="3"/>
  <c r="U939" i="3"/>
  <c r="U940" i="3"/>
  <c r="U941" i="3"/>
  <c r="U942" i="3"/>
  <c r="U943" i="3"/>
  <c r="U944" i="3"/>
  <c r="U945" i="3"/>
  <c r="U946" i="3"/>
  <c r="U947" i="3"/>
  <c r="U948" i="3"/>
  <c r="U949" i="3"/>
  <c r="U950" i="3"/>
  <c r="U951" i="3"/>
  <c r="U952" i="3"/>
  <c r="U953" i="3"/>
  <c r="U954" i="3"/>
  <c r="U955" i="3"/>
  <c r="U956" i="3"/>
  <c r="U957" i="3"/>
  <c r="U958" i="3"/>
  <c r="U959" i="3"/>
  <c r="U960" i="3"/>
  <c r="U961" i="3"/>
  <c r="U962" i="3"/>
  <c r="U963" i="3"/>
  <c r="U964" i="3"/>
  <c r="U965" i="3"/>
  <c r="U966" i="3"/>
  <c r="U967" i="3"/>
  <c r="U968" i="3"/>
  <c r="U969" i="3"/>
  <c r="U970" i="3"/>
  <c r="U971" i="3"/>
  <c r="U972" i="3"/>
  <c r="U973" i="3"/>
  <c r="U974" i="3"/>
  <c r="U975" i="3"/>
  <c r="U976" i="3"/>
  <c r="U977" i="3"/>
  <c r="U978" i="3"/>
  <c r="U979" i="3"/>
  <c r="U980" i="3"/>
  <c r="U981" i="3"/>
  <c r="U982" i="3"/>
  <c r="U983" i="3"/>
  <c r="U984" i="3"/>
  <c r="U985" i="3"/>
  <c r="U986" i="3"/>
  <c r="U987" i="3"/>
  <c r="U988" i="3"/>
  <c r="U989" i="3"/>
  <c r="U990" i="3"/>
  <c r="U991" i="3"/>
  <c r="U992" i="3"/>
  <c r="U993" i="3"/>
  <c r="U994" i="3"/>
  <c r="U995" i="3"/>
  <c r="U996" i="3"/>
  <c r="U997" i="3"/>
  <c r="U998" i="3"/>
  <c r="U999" i="3"/>
  <c r="U1000" i="3"/>
  <c r="U1001" i="3"/>
  <c r="U1002" i="3"/>
  <c r="U1003" i="3"/>
  <c r="U1004" i="3"/>
  <c r="U1005" i="3"/>
  <c r="U1006" i="3"/>
  <c r="U1007" i="3"/>
  <c r="U1008" i="3"/>
  <c r="U1009" i="3"/>
  <c r="U1010" i="3"/>
  <c r="U1011" i="3"/>
  <c r="U1012" i="3"/>
  <c r="U1013" i="3"/>
  <c r="U1014" i="3"/>
  <c r="U1015" i="3"/>
  <c r="U1016" i="3"/>
  <c r="U1017" i="3"/>
  <c r="U1018" i="3"/>
  <c r="U1019" i="3"/>
  <c r="U1020" i="3"/>
  <c r="U1021" i="3"/>
  <c r="U1022" i="3"/>
  <c r="U1023" i="3"/>
  <c r="U1024" i="3"/>
  <c r="U1025" i="3"/>
  <c r="U1026" i="3"/>
  <c r="U1027" i="3"/>
  <c r="U1028" i="3"/>
  <c r="U1029" i="3"/>
  <c r="U1030" i="3"/>
  <c r="U1031" i="3"/>
  <c r="U1032" i="3"/>
  <c r="U1033" i="3"/>
  <c r="U1034" i="3"/>
  <c r="U1035" i="3"/>
  <c r="U1036" i="3"/>
  <c r="U1037" i="3"/>
  <c r="U1038" i="3"/>
  <c r="U1039" i="3"/>
  <c r="U1040" i="3"/>
  <c r="U1041" i="3"/>
  <c r="U1042" i="3"/>
  <c r="U1043" i="3"/>
  <c r="U1044" i="3"/>
  <c r="U1045" i="3"/>
  <c r="U1046" i="3"/>
  <c r="U1047" i="3"/>
  <c r="U1048" i="3"/>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1002" i="3"/>
  <c r="M1003" i="3"/>
  <c r="M1004" i="3"/>
  <c r="M1005" i="3"/>
  <c r="M1006" i="3"/>
  <c r="M1007" i="3"/>
  <c r="M1008" i="3"/>
  <c r="M1009" i="3"/>
  <c r="M1010" i="3"/>
  <c r="M1011" i="3"/>
  <c r="M1012" i="3"/>
  <c r="M1013" i="3"/>
  <c r="M1014" i="3"/>
  <c r="M1015" i="3"/>
  <c r="M1016" i="3"/>
  <c r="M1017" i="3"/>
  <c r="M1018" i="3"/>
  <c r="M1019" i="3"/>
  <c r="M1020" i="3"/>
  <c r="M1021" i="3"/>
  <c r="M1022" i="3"/>
  <c r="M1023" i="3"/>
  <c r="M1024" i="3"/>
  <c r="M1025" i="3"/>
  <c r="M1026" i="3"/>
  <c r="M1027" i="3"/>
  <c r="M1028" i="3"/>
  <c r="M1029" i="3"/>
  <c r="M1030" i="3"/>
  <c r="M1031" i="3"/>
  <c r="M1032" i="3"/>
  <c r="M1033" i="3"/>
  <c r="M1034" i="3"/>
  <c r="M1035" i="3"/>
  <c r="M1036" i="3"/>
  <c r="M1037" i="3"/>
  <c r="M1038" i="3"/>
  <c r="M1039" i="3"/>
  <c r="M1040" i="3"/>
  <c r="M1041" i="3"/>
  <c r="M1042" i="3"/>
  <c r="M1043" i="3"/>
  <c r="M1044" i="3"/>
  <c r="M1045" i="3"/>
  <c r="M1046" i="3"/>
  <c r="M1047" i="3"/>
  <c r="M1048" i="3"/>
  <c r="K1050" i="3"/>
  <c r="P2" i="3"/>
  <c r="P3" i="3"/>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P196" i="3"/>
  <c r="P197" i="3"/>
  <c r="P198" i="3"/>
  <c r="P199" i="3"/>
  <c r="P200" i="3"/>
  <c r="P201" i="3"/>
  <c r="P202" i="3"/>
  <c r="P203" i="3"/>
  <c r="P204" i="3"/>
  <c r="P205" i="3"/>
  <c r="P206" i="3"/>
  <c r="P207" i="3"/>
  <c r="P208" i="3"/>
  <c r="P209" i="3"/>
  <c r="P210" i="3"/>
  <c r="P211" i="3"/>
  <c r="P212" i="3"/>
  <c r="P213" i="3"/>
  <c r="P214" i="3"/>
  <c r="P215" i="3"/>
  <c r="P216" i="3"/>
  <c r="P217" i="3"/>
  <c r="P218" i="3"/>
  <c r="P219" i="3"/>
  <c r="P220" i="3"/>
  <c r="P221" i="3"/>
  <c r="P222" i="3"/>
  <c r="P223" i="3"/>
  <c r="P224" i="3"/>
  <c r="P225" i="3"/>
  <c r="P226" i="3"/>
  <c r="P227" i="3"/>
  <c r="P228" i="3"/>
  <c r="P229" i="3"/>
  <c r="P230" i="3"/>
  <c r="P231" i="3"/>
  <c r="P232" i="3"/>
  <c r="P233" i="3"/>
  <c r="P234" i="3"/>
  <c r="P235" i="3"/>
  <c r="P236" i="3"/>
  <c r="P237" i="3"/>
  <c r="P238" i="3"/>
  <c r="P239" i="3"/>
  <c r="P240" i="3"/>
  <c r="P241" i="3"/>
  <c r="P242" i="3"/>
  <c r="P243" i="3"/>
  <c r="P244" i="3"/>
  <c r="P245" i="3"/>
  <c r="P246" i="3"/>
  <c r="P247" i="3"/>
  <c r="P248" i="3"/>
  <c r="P249" i="3"/>
  <c r="P250" i="3"/>
  <c r="P251" i="3"/>
  <c r="P252" i="3"/>
  <c r="P253" i="3"/>
  <c r="P254" i="3"/>
  <c r="P255" i="3"/>
  <c r="P256" i="3"/>
  <c r="P257" i="3"/>
  <c r="P258" i="3"/>
  <c r="P259" i="3"/>
  <c r="P260" i="3"/>
  <c r="P261" i="3"/>
  <c r="P262" i="3"/>
  <c r="P263" i="3"/>
  <c r="P264" i="3"/>
  <c r="P265" i="3"/>
  <c r="P266" i="3"/>
  <c r="P267" i="3"/>
  <c r="P268" i="3"/>
  <c r="P269" i="3"/>
  <c r="P270" i="3"/>
  <c r="P271" i="3"/>
  <c r="P272" i="3"/>
  <c r="P273" i="3"/>
  <c r="P274" i="3"/>
  <c r="P275" i="3"/>
  <c r="P276" i="3"/>
  <c r="P277" i="3"/>
  <c r="P278" i="3"/>
  <c r="P279" i="3"/>
  <c r="P280" i="3"/>
  <c r="P281" i="3"/>
  <c r="P282" i="3"/>
  <c r="P283" i="3"/>
  <c r="P284" i="3"/>
  <c r="P285" i="3"/>
  <c r="P286" i="3"/>
  <c r="P287" i="3"/>
  <c r="P288" i="3"/>
  <c r="P289" i="3"/>
  <c r="P290" i="3"/>
  <c r="P291" i="3"/>
  <c r="P292" i="3"/>
  <c r="P293" i="3"/>
  <c r="P294" i="3"/>
  <c r="P295" i="3"/>
  <c r="P296" i="3"/>
  <c r="P297" i="3"/>
  <c r="P298" i="3"/>
  <c r="P299" i="3"/>
  <c r="P300" i="3"/>
  <c r="P301" i="3"/>
  <c r="P302" i="3"/>
  <c r="P303" i="3"/>
  <c r="P304" i="3"/>
  <c r="P305" i="3"/>
  <c r="P306" i="3"/>
  <c r="P307" i="3"/>
  <c r="P308" i="3"/>
  <c r="P309" i="3"/>
  <c r="P310" i="3"/>
  <c r="P311" i="3"/>
  <c r="P312" i="3"/>
  <c r="P313" i="3"/>
  <c r="P314" i="3"/>
  <c r="P315" i="3"/>
  <c r="P316" i="3"/>
  <c r="P317" i="3"/>
  <c r="P318" i="3"/>
  <c r="P319" i="3"/>
  <c r="P320" i="3"/>
  <c r="P321" i="3"/>
  <c r="P322" i="3"/>
  <c r="P323" i="3"/>
  <c r="P324" i="3"/>
  <c r="P325" i="3"/>
  <c r="P326" i="3"/>
  <c r="P327" i="3"/>
  <c r="P328" i="3"/>
  <c r="P329" i="3"/>
  <c r="P330" i="3"/>
  <c r="P331" i="3"/>
  <c r="P332" i="3"/>
  <c r="P333" i="3"/>
  <c r="P334" i="3"/>
  <c r="P335" i="3"/>
  <c r="P336" i="3"/>
  <c r="P337" i="3"/>
  <c r="P338" i="3"/>
  <c r="P339" i="3"/>
  <c r="P340" i="3"/>
  <c r="P341" i="3"/>
  <c r="P342" i="3"/>
  <c r="P343" i="3"/>
  <c r="P344" i="3"/>
  <c r="P345" i="3"/>
  <c r="P346" i="3"/>
  <c r="P347" i="3"/>
  <c r="P348" i="3"/>
  <c r="P349" i="3"/>
  <c r="P350" i="3"/>
  <c r="P351" i="3"/>
  <c r="P352" i="3"/>
  <c r="P353" i="3"/>
  <c r="P354" i="3"/>
  <c r="P355" i="3"/>
  <c r="P356" i="3"/>
  <c r="P357" i="3"/>
  <c r="P358" i="3"/>
  <c r="P359" i="3"/>
  <c r="P360" i="3"/>
  <c r="P361" i="3"/>
  <c r="P362" i="3"/>
  <c r="P363" i="3"/>
  <c r="P364" i="3"/>
  <c r="P365" i="3"/>
  <c r="P366" i="3"/>
  <c r="P367" i="3"/>
  <c r="P368" i="3"/>
  <c r="P369" i="3"/>
  <c r="P370" i="3"/>
  <c r="P371" i="3"/>
  <c r="P372" i="3"/>
  <c r="P373" i="3"/>
  <c r="P374" i="3"/>
  <c r="P375" i="3"/>
  <c r="P376" i="3"/>
  <c r="P377" i="3"/>
  <c r="P378" i="3"/>
  <c r="P379" i="3"/>
  <c r="P380" i="3"/>
  <c r="P381" i="3"/>
  <c r="P382" i="3"/>
  <c r="P383" i="3"/>
  <c r="P384" i="3"/>
  <c r="P385" i="3"/>
  <c r="P386" i="3"/>
  <c r="P387" i="3"/>
  <c r="P388" i="3"/>
  <c r="P389" i="3"/>
  <c r="P390" i="3"/>
  <c r="P391" i="3"/>
  <c r="P392" i="3"/>
  <c r="P393" i="3"/>
  <c r="P394" i="3"/>
  <c r="P395" i="3"/>
  <c r="P396" i="3"/>
  <c r="P397" i="3"/>
  <c r="P398" i="3"/>
  <c r="P399" i="3"/>
  <c r="P400" i="3"/>
  <c r="P401" i="3"/>
  <c r="P402" i="3"/>
  <c r="P403" i="3"/>
  <c r="P404" i="3"/>
  <c r="P405" i="3"/>
  <c r="P406" i="3"/>
  <c r="P407" i="3"/>
  <c r="P408" i="3"/>
  <c r="P409" i="3"/>
  <c r="P410" i="3"/>
  <c r="P411" i="3"/>
  <c r="P412" i="3"/>
  <c r="P413" i="3"/>
  <c r="P414" i="3"/>
  <c r="P415" i="3"/>
  <c r="P416" i="3"/>
  <c r="P417" i="3"/>
  <c r="P418" i="3"/>
  <c r="P419" i="3"/>
  <c r="P420" i="3"/>
  <c r="P421" i="3"/>
  <c r="P422" i="3"/>
  <c r="P423" i="3"/>
  <c r="P424" i="3"/>
  <c r="P425" i="3"/>
  <c r="P426" i="3"/>
  <c r="P427" i="3"/>
  <c r="P428" i="3"/>
  <c r="P429" i="3"/>
  <c r="P430" i="3"/>
  <c r="P431" i="3"/>
  <c r="P432" i="3"/>
  <c r="P433" i="3"/>
  <c r="P434" i="3"/>
  <c r="P435" i="3"/>
  <c r="P436" i="3"/>
  <c r="P437" i="3"/>
  <c r="P438" i="3"/>
  <c r="P439" i="3"/>
  <c r="P440" i="3"/>
  <c r="P441" i="3"/>
  <c r="P442" i="3"/>
  <c r="P443" i="3"/>
  <c r="P444" i="3"/>
  <c r="P445" i="3"/>
  <c r="P446" i="3"/>
  <c r="P447" i="3"/>
  <c r="P448" i="3"/>
  <c r="P449" i="3"/>
  <c r="P450" i="3"/>
  <c r="P451" i="3"/>
  <c r="P452" i="3"/>
  <c r="P453" i="3"/>
  <c r="P454" i="3"/>
  <c r="P455" i="3"/>
  <c r="P456" i="3"/>
  <c r="P457" i="3"/>
  <c r="P458" i="3"/>
  <c r="P459" i="3"/>
  <c r="P460" i="3"/>
  <c r="P461" i="3"/>
  <c r="P462" i="3"/>
  <c r="P463" i="3"/>
  <c r="P464" i="3"/>
  <c r="P465" i="3"/>
  <c r="P466" i="3"/>
  <c r="P467" i="3"/>
  <c r="P468" i="3"/>
  <c r="P469" i="3"/>
  <c r="P470" i="3"/>
  <c r="P471" i="3"/>
  <c r="P472" i="3"/>
  <c r="P473" i="3"/>
  <c r="P474" i="3"/>
  <c r="P475" i="3"/>
  <c r="P476" i="3"/>
  <c r="P477" i="3"/>
  <c r="P478" i="3"/>
  <c r="P479" i="3"/>
  <c r="P480" i="3"/>
  <c r="P481" i="3"/>
  <c r="P482" i="3"/>
  <c r="P483" i="3"/>
  <c r="P484" i="3"/>
  <c r="P485" i="3"/>
  <c r="P486" i="3"/>
  <c r="P487" i="3"/>
  <c r="P488" i="3"/>
  <c r="P489" i="3"/>
  <c r="P490" i="3"/>
  <c r="P491" i="3"/>
  <c r="P492" i="3"/>
  <c r="P493" i="3"/>
  <c r="P494" i="3"/>
  <c r="P495" i="3"/>
  <c r="P496" i="3"/>
  <c r="P497" i="3"/>
  <c r="P498" i="3"/>
  <c r="P499" i="3"/>
  <c r="P500" i="3"/>
  <c r="P501" i="3"/>
  <c r="P502" i="3"/>
  <c r="P503" i="3"/>
  <c r="P504" i="3"/>
  <c r="P505" i="3"/>
  <c r="P506" i="3"/>
  <c r="P507" i="3"/>
  <c r="P508" i="3"/>
  <c r="P509" i="3"/>
  <c r="P510" i="3"/>
  <c r="P511" i="3"/>
  <c r="P512" i="3"/>
  <c r="P513" i="3"/>
  <c r="P514" i="3"/>
  <c r="P515" i="3"/>
  <c r="P516" i="3"/>
  <c r="P517" i="3"/>
  <c r="P518" i="3"/>
  <c r="P519" i="3"/>
  <c r="P520" i="3"/>
  <c r="P521" i="3"/>
  <c r="P522" i="3"/>
  <c r="P523" i="3"/>
  <c r="P524" i="3"/>
  <c r="P525" i="3"/>
  <c r="P526" i="3"/>
  <c r="P527" i="3"/>
  <c r="P528" i="3"/>
  <c r="P529" i="3"/>
  <c r="P530" i="3"/>
  <c r="P531" i="3"/>
  <c r="P532" i="3"/>
  <c r="P533" i="3"/>
  <c r="P534" i="3"/>
  <c r="P535" i="3"/>
  <c r="P536" i="3"/>
  <c r="P537" i="3"/>
  <c r="P538" i="3"/>
  <c r="P539" i="3"/>
  <c r="P540" i="3"/>
  <c r="P541" i="3"/>
  <c r="P542" i="3"/>
  <c r="P543" i="3"/>
  <c r="P544" i="3"/>
  <c r="P545" i="3"/>
  <c r="P546" i="3"/>
  <c r="P547" i="3"/>
  <c r="P548" i="3"/>
  <c r="P549" i="3"/>
  <c r="P550" i="3"/>
  <c r="P551" i="3"/>
  <c r="P552" i="3"/>
  <c r="P553" i="3"/>
  <c r="P554" i="3"/>
  <c r="P555" i="3"/>
  <c r="P556" i="3"/>
  <c r="P557" i="3"/>
  <c r="P558" i="3"/>
  <c r="P559" i="3"/>
  <c r="P560" i="3"/>
  <c r="P561" i="3"/>
  <c r="P562" i="3"/>
  <c r="P563" i="3"/>
  <c r="P564" i="3"/>
  <c r="P565" i="3"/>
  <c r="P566" i="3"/>
  <c r="P567" i="3"/>
  <c r="P568" i="3"/>
  <c r="P569" i="3"/>
  <c r="P570" i="3"/>
  <c r="P571" i="3"/>
  <c r="P572" i="3"/>
  <c r="P573" i="3"/>
  <c r="P574" i="3"/>
  <c r="P575" i="3"/>
  <c r="P576" i="3"/>
  <c r="P577" i="3"/>
  <c r="P578" i="3"/>
  <c r="P579" i="3"/>
  <c r="P580" i="3"/>
  <c r="P581" i="3"/>
  <c r="P582" i="3"/>
  <c r="P583" i="3"/>
  <c r="P584" i="3"/>
  <c r="P585" i="3"/>
  <c r="P586" i="3"/>
  <c r="P587" i="3"/>
  <c r="P588" i="3"/>
  <c r="P589" i="3"/>
  <c r="P590" i="3"/>
  <c r="P591" i="3"/>
  <c r="P592" i="3"/>
  <c r="P593" i="3"/>
  <c r="P594" i="3"/>
  <c r="P595" i="3"/>
  <c r="P596" i="3"/>
  <c r="P597" i="3"/>
  <c r="P598" i="3"/>
  <c r="P599" i="3"/>
  <c r="P600" i="3"/>
  <c r="P601" i="3"/>
  <c r="P602" i="3"/>
  <c r="P603" i="3"/>
  <c r="P604" i="3"/>
  <c r="P605" i="3"/>
  <c r="P606" i="3"/>
  <c r="P607" i="3"/>
  <c r="P608" i="3"/>
  <c r="P609" i="3"/>
  <c r="P610" i="3"/>
  <c r="P611" i="3"/>
  <c r="P612" i="3"/>
  <c r="P613" i="3"/>
  <c r="P614" i="3"/>
  <c r="P615" i="3"/>
  <c r="P616" i="3"/>
  <c r="P617" i="3"/>
  <c r="P618" i="3"/>
  <c r="P619" i="3"/>
  <c r="P620" i="3"/>
  <c r="P621" i="3"/>
  <c r="P622" i="3"/>
  <c r="P623" i="3"/>
  <c r="P624" i="3"/>
  <c r="P625" i="3"/>
  <c r="P626" i="3"/>
  <c r="P627" i="3"/>
  <c r="P628" i="3"/>
  <c r="P629" i="3"/>
  <c r="P630" i="3"/>
  <c r="P631" i="3"/>
  <c r="P632" i="3"/>
  <c r="P633" i="3"/>
  <c r="P634" i="3"/>
  <c r="P635" i="3"/>
  <c r="P636" i="3"/>
  <c r="P637" i="3"/>
  <c r="P638" i="3"/>
  <c r="P639" i="3"/>
  <c r="P640" i="3"/>
  <c r="P641" i="3"/>
  <c r="P642" i="3"/>
  <c r="P643" i="3"/>
  <c r="P644" i="3"/>
  <c r="P645" i="3"/>
  <c r="P646" i="3"/>
  <c r="P647" i="3"/>
  <c r="P648" i="3"/>
  <c r="P649" i="3"/>
  <c r="P650" i="3"/>
  <c r="P651" i="3"/>
  <c r="P652" i="3"/>
  <c r="P653" i="3"/>
  <c r="P654" i="3"/>
  <c r="P655" i="3"/>
  <c r="P656" i="3"/>
  <c r="P657" i="3"/>
  <c r="P658" i="3"/>
  <c r="P659" i="3"/>
  <c r="P660" i="3"/>
  <c r="P661" i="3"/>
  <c r="P662" i="3"/>
  <c r="P663" i="3"/>
  <c r="P664" i="3"/>
  <c r="P665" i="3"/>
  <c r="P666" i="3"/>
  <c r="P667" i="3"/>
  <c r="P668" i="3"/>
  <c r="P669" i="3"/>
  <c r="P670" i="3"/>
  <c r="P671" i="3"/>
  <c r="P672" i="3"/>
  <c r="P673" i="3"/>
  <c r="P674" i="3"/>
  <c r="P675" i="3"/>
  <c r="P676" i="3"/>
  <c r="P677" i="3"/>
  <c r="P678" i="3"/>
  <c r="P679" i="3"/>
  <c r="P680" i="3"/>
  <c r="P681" i="3"/>
  <c r="P682" i="3"/>
  <c r="P683" i="3"/>
  <c r="P684" i="3"/>
  <c r="P685" i="3"/>
  <c r="P686" i="3"/>
  <c r="P687" i="3"/>
  <c r="P688" i="3"/>
  <c r="P689" i="3"/>
  <c r="P690" i="3"/>
  <c r="P691" i="3"/>
  <c r="P692" i="3"/>
  <c r="P693" i="3"/>
  <c r="P694" i="3"/>
  <c r="P695" i="3"/>
  <c r="P696" i="3"/>
  <c r="P697" i="3"/>
  <c r="P698" i="3"/>
  <c r="P699" i="3"/>
  <c r="P700" i="3"/>
  <c r="P701" i="3"/>
  <c r="P702" i="3"/>
  <c r="P703" i="3"/>
  <c r="P704" i="3"/>
  <c r="P705" i="3"/>
  <c r="P706" i="3"/>
  <c r="P707" i="3"/>
  <c r="P708" i="3"/>
  <c r="P709" i="3"/>
  <c r="P710" i="3"/>
  <c r="P711" i="3"/>
  <c r="P712" i="3"/>
  <c r="P713" i="3"/>
  <c r="P714" i="3"/>
  <c r="P715" i="3"/>
  <c r="P716" i="3"/>
  <c r="P717" i="3"/>
  <c r="P718" i="3"/>
  <c r="P719" i="3"/>
  <c r="P720" i="3"/>
  <c r="P721" i="3"/>
  <c r="P722" i="3"/>
  <c r="P723" i="3"/>
  <c r="P724" i="3"/>
  <c r="P725" i="3"/>
  <c r="P726" i="3"/>
  <c r="P727" i="3"/>
  <c r="P728" i="3"/>
  <c r="P729" i="3"/>
  <c r="P730" i="3"/>
  <c r="P731" i="3"/>
  <c r="P732" i="3"/>
  <c r="P733" i="3"/>
  <c r="P734" i="3"/>
  <c r="P735" i="3"/>
  <c r="P736" i="3"/>
  <c r="P737" i="3"/>
  <c r="P738" i="3"/>
  <c r="P739" i="3"/>
  <c r="P740" i="3"/>
  <c r="P741" i="3"/>
  <c r="P742" i="3"/>
  <c r="P743" i="3"/>
  <c r="P744" i="3"/>
  <c r="P745" i="3"/>
  <c r="P746" i="3"/>
  <c r="P747" i="3"/>
  <c r="P748" i="3"/>
  <c r="P749" i="3"/>
  <c r="P750" i="3"/>
  <c r="P751" i="3"/>
  <c r="P752" i="3"/>
  <c r="P753" i="3"/>
  <c r="P754" i="3"/>
  <c r="P755" i="3"/>
  <c r="P756" i="3"/>
  <c r="P757" i="3"/>
  <c r="P758" i="3"/>
  <c r="P759" i="3"/>
  <c r="P760" i="3"/>
  <c r="P761" i="3"/>
  <c r="P762" i="3"/>
  <c r="P763" i="3"/>
  <c r="P764" i="3"/>
  <c r="P765" i="3"/>
  <c r="P766" i="3"/>
  <c r="P767" i="3"/>
  <c r="P768" i="3"/>
  <c r="P769" i="3"/>
  <c r="P770" i="3"/>
  <c r="P771" i="3"/>
  <c r="P772" i="3"/>
  <c r="P773" i="3"/>
  <c r="P774" i="3"/>
  <c r="P775" i="3"/>
  <c r="P776" i="3"/>
  <c r="P777" i="3"/>
  <c r="P778" i="3"/>
  <c r="P779" i="3"/>
  <c r="P780" i="3"/>
  <c r="P781" i="3"/>
  <c r="P782" i="3"/>
  <c r="P783" i="3"/>
  <c r="P784" i="3"/>
  <c r="P785" i="3"/>
  <c r="P786" i="3"/>
  <c r="P787" i="3"/>
  <c r="P788" i="3"/>
  <c r="P789" i="3"/>
  <c r="P790" i="3"/>
  <c r="P791" i="3"/>
  <c r="P792" i="3"/>
  <c r="P793" i="3"/>
  <c r="P794" i="3"/>
  <c r="P795" i="3"/>
  <c r="P796" i="3"/>
  <c r="P797" i="3"/>
  <c r="P798" i="3"/>
  <c r="P799" i="3"/>
  <c r="P800" i="3"/>
  <c r="P801" i="3"/>
  <c r="P802" i="3"/>
  <c r="P803" i="3"/>
  <c r="P804" i="3"/>
  <c r="P805" i="3"/>
  <c r="P806" i="3"/>
  <c r="P807" i="3"/>
  <c r="P808" i="3"/>
  <c r="P809" i="3"/>
  <c r="P810" i="3"/>
  <c r="P811" i="3"/>
  <c r="P812" i="3"/>
  <c r="P813" i="3"/>
  <c r="P814" i="3"/>
  <c r="P815" i="3"/>
  <c r="P816" i="3"/>
  <c r="P817" i="3"/>
  <c r="P818" i="3"/>
  <c r="P819" i="3"/>
  <c r="P820" i="3"/>
  <c r="P821" i="3"/>
  <c r="P822" i="3"/>
  <c r="P823" i="3"/>
  <c r="P824" i="3"/>
  <c r="P825" i="3"/>
  <c r="P826" i="3"/>
  <c r="P827" i="3"/>
  <c r="P828" i="3"/>
  <c r="P829" i="3"/>
  <c r="P830" i="3"/>
  <c r="P831" i="3"/>
  <c r="P832" i="3"/>
  <c r="P833" i="3"/>
  <c r="P834" i="3"/>
  <c r="P835" i="3"/>
  <c r="P836" i="3"/>
  <c r="P837" i="3"/>
  <c r="P838" i="3"/>
  <c r="P839" i="3"/>
  <c r="P840" i="3"/>
  <c r="P841" i="3"/>
  <c r="P842" i="3"/>
  <c r="P843" i="3"/>
  <c r="P844" i="3"/>
  <c r="P845" i="3"/>
  <c r="P846" i="3"/>
  <c r="P847" i="3"/>
  <c r="P848" i="3"/>
  <c r="P849" i="3"/>
  <c r="P850" i="3"/>
  <c r="P851" i="3"/>
  <c r="P852" i="3"/>
  <c r="P853" i="3"/>
  <c r="P854" i="3"/>
  <c r="P855" i="3"/>
  <c r="P856" i="3"/>
  <c r="P857" i="3"/>
  <c r="P858" i="3"/>
  <c r="P859" i="3"/>
  <c r="P860" i="3"/>
  <c r="P861" i="3"/>
  <c r="P862" i="3"/>
  <c r="P863" i="3"/>
  <c r="P864" i="3"/>
  <c r="P865" i="3"/>
  <c r="P866" i="3"/>
  <c r="P867" i="3"/>
  <c r="P868" i="3"/>
  <c r="P869" i="3"/>
  <c r="P870" i="3"/>
  <c r="P871" i="3"/>
  <c r="P872" i="3"/>
  <c r="P873" i="3"/>
  <c r="P874" i="3"/>
  <c r="P875" i="3"/>
  <c r="P876" i="3"/>
  <c r="P877" i="3"/>
  <c r="P878" i="3"/>
  <c r="P879" i="3"/>
  <c r="P880" i="3"/>
  <c r="P881" i="3"/>
  <c r="P882" i="3"/>
  <c r="P883" i="3"/>
  <c r="P884" i="3"/>
  <c r="P885" i="3"/>
  <c r="P886" i="3"/>
  <c r="P887" i="3"/>
  <c r="P888" i="3"/>
  <c r="P889" i="3"/>
  <c r="P890" i="3"/>
  <c r="P891" i="3"/>
  <c r="P892" i="3"/>
  <c r="P893" i="3"/>
  <c r="P894" i="3"/>
  <c r="P895" i="3"/>
  <c r="P896" i="3"/>
  <c r="P897" i="3"/>
  <c r="P898" i="3"/>
  <c r="P899" i="3"/>
  <c r="P900" i="3"/>
  <c r="P901" i="3"/>
  <c r="P902" i="3"/>
  <c r="P903" i="3"/>
  <c r="P904" i="3"/>
  <c r="P905" i="3"/>
  <c r="P906" i="3"/>
  <c r="P907" i="3"/>
  <c r="P908" i="3"/>
  <c r="P909" i="3"/>
  <c r="P910" i="3"/>
  <c r="P911" i="3"/>
  <c r="P912" i="3"/>
  <c r="P913" i="3"/>
  <c r="P914" i="3"/>
  <c r="P915" i="3"/>
  <c r="P916" i="3"/>
  <c r="P917" i="3"/>
  <c r="P918" i="3"/>
  <c r="P919" i="3"/>
  <c r="P920" i="3"/>
  <c r="P921" i="3"/>
  <c r="P922" i="3"/>
  <c r="P923" i="3"/>
  <c r="P924" i="3"/>
  <c r="P925" i="3"/>
  <c r="P926" i="3"/>
  <c r="P927" i="3"/>
  <c r="P928" i="3"/>
  <c r="P929" i="3"/>
  <c r="P930" i="3"/>
  <c r="P931" i="3"/>
  <c r="P932" i="3"/>
  <c r="P933" i="3"/>
  <c r="P934" i="3"/>
  <c r="P935" i="3"/>
  <c r="P936" i="3"/>
  <c r="P937" i="3"/>
  <c r="P938" i="3"/>
  <c r="P939" i="3"/>
  <c r="P940" i="3"/>
  <c r="P941" i="3"/>
  <c r="P942" i="3"/>
  <c r="P943" i="3"/>
  <c r="P944" i="3"/>
  <c r="P945" i="3"/>
  <c r="P946" i="3"/>
  <c r="P947" i="3"/>
  <c r="P948" i="3"/>
  <c r="P949" i="3"/>
  <c r="P950" i="3"/>
  <c r="P951" i="3"/>
  <c r="P952" i="3"/>
  <c r="P953" i="3"/>
  <c r="P954" i="3"/>
  <c r="P955" i="3"/>
  <c r="P956" i="3"/>
  <c r="P957" i="3"/>
  <c r="P958" i="3"/>
  <c r="P959" i="3"/>
  <c r="P960" i="3"/>
  <c r="P961" i="3"/>
  <c r="P962" i="3"/>
  <c r="P963" i="3"/>
  <c r="P964" i="3"/>
  <c r="P965" i="3"/>
  <c r="P966" i="3"/>
  <c r="P967" i="3"/>
  <c r="P968" i="3"/>
  <c r="P969" i="3"/>
  <c r="P970" i="3"/>
  <c r="P971" i="3"/>
  <c r="P972" i="3"/>
  <c r="P973" i="3"/>
  <c r="P974" i="3"/>
  <c r="P975" i="3"/>
  <c r="P976" i="3"/>
  <c r="P977" i="3"/>
  <c r="P978" i="3"/>
  <c r="P979" i="3"/>
  <c r="P980" i="3"/>
  <c r="P981" i="3"/>
  <c r="P982" i="3"/>
  <c r="P983" i="3"/>
  <c r="P984" i="3"/>
  <c r="P985" i="3"/>
  <c r="P986" i="3"/>
  <c r="P987" i="3"/>
  <c r="P988" i="3"/>
  <c r="P989" i="3"/>
  <c r="P990" i="3"/>
  <c r="P991" i="3"/>
  <c r="P992" i="3"/>
  <c r="P993" i="3"/>
  <c r="P994" i="3"/>
  <c r="P995" i="3"/>
  <c r="P996" i="3"/>
  <c r="P997" i="3"/>
  <c r="P998" i="3"/>
  <c r="P999" i="3"/>
  <c r="P1000" i="3"/>
  <c r="P1001" i="3"/>
  <c r="P1002" i="3"/>
  <c r="P1003" i="3"/>
  <c r="P1004" i="3"/>
  <c r="P1005" i="3"/>
  <c r="P1006" i="3"/>
  <c r="P1007" i="3"/>
  <c r="P1008" i="3"/>
  <c r="P1009" i="3"/>
  <c r="P1010" i="3"/>
  <c r="P1011" i="3"/>
  <c r="P1012" i="3"/>
  <c r="P1013" i="3"/>
  <c r="P1014" i="3"/>
  <c r="P1015" i="3"/>
  <c r="P1016" i="3"/>
  <c r="P1017" i="3"/>
  <c r="P1018" i="3"/>
  <c r="P1019" i="3"/>
  <c r="P1020" i="3"/>
  <c r="P1021" i="3"/>
  <c r="P1022" i="3"/>
  <c r="P1023" i="3"/>
  <c r="P1024" i="3"/>
  <c r="P1025" i="3"/>
  <c r="P1026" i="3"/>
  <c r="P1027" i="3"/>
  <c r="P1028" i="3"/>
  <c r="P1029" i="3"/>
  <c r="P1030" i="3"/>
  <c r="P1031" i="3"/>
  <c r="P1032" i="3"/>
  <c r="P1033" i="3"/>
  <c r="P1034" i="3"/>
  <c r="P1035" i="3"/>
  <c r="P1036" i="3"/>
  <c r="P1037" i="3"/>
  <c r="P1038" i="3"/>
  <c r="P1039" i="3"/>
  <c r="P1040" i="3"/>
  <c r="P1041" i="3"/>
  <c r="P1042" i="3"/>
  <c r="P1043" i="3"/>
  <c r="P1044" i="3"/>
  <c r="P1045" i="3"/>
  <c r="P1046" i="3"/>
  <c r="P1047" i="3"/>
  <c r="P1048" i="3"/>
  <c r="T2" i="3" l="1"/>
  <c r="T3" i="3"/>
  <c r="T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58" i="3"/>
  <c r="T59" i="3"/>
  <c r="T60" i="3"/>
  <c r="T61" i="3"/>
  <c r="T62" i="3"/>
  <c r="T63" i="3"/>
  <c r="T64" i="3"/>
  <c r="T65" i="3"/>
  <c r="T66" i="3"/>
  <c r="T67" i="3"/>
  <c r="T68" i="3"/>
  <c r="T69" i="3"/>
  <c r="T70" i="3"/>
  <c r="T71" i="3"/>
  <c r="T72" i="3"/>
  <c r="T73" i="3"/>
  <c r="T74" i="3"/>
  <c r="T75" i="3"/>
  <c r="T76" i="3"/>
  <c r="T77" i="3"/>
  <c r="T78" i="3"/>
  <c r="T79" i="3"/>
  <c r="T80" i="3"/>
  <c r="T81" i="3"/>
  <c r="T82" i="3"/>
  <c r="T83" i="3"/>
  <c r="T84" i="3"/>
  <c r="T85" i="3"/>
  <c r="T86" i="3"/>
  <c r="T87" i="3"/>
  <c r="T88" i="3"/>
  <c r="T89" i="3"/>
  <c r="T90" i="3"/>
  <c r="T91" i="3"/>
  <c r="T92" i="3"/>
  <c r="T93" i="3"/>
  <c r="T94" i="3"/>
  <c r="T95" i="3"/>
  <c r="T96" i="3"/>
  <c r="T97" i="3"/>
  <c r="T98" i="3"/>
  <c r="T99" i="3"/>
  <c r="T100" i="3"/>
  <c r="T101" i="3"/>
  <c r="T102" i="3"/>
  <c r="T103" i="3"/>
  <c r="T104" i="3"/>
  <c r="T105" i="3"/>
  <c r="T106" i="3"/>
  <c r="T107" i="3"/>
  <c r="T108" i="3"/>
  <c r="T109" i="3"/>
  <c r="T110" i="3"/>
  <c r="T111" i="3"/>
  <c r="T112" i="3"/>
  <c r="T113" i="3"/>
  <c r="T114" i="3"/>
  <c r="T115" i="3"/>
  <c r="T116" i="3"/>
  <c r="T117" i="3"/>
  <c r="T118" i="3"/>
  <c r="T119" i="3"/>
  <c r="T120" i="3"/>
  <c r="T121" i="3"/>
  <c r="T122" i="3"/>
  <c r="T123" i="3"/>
  <c r="T124" i="3"/>
  <c r="T125" i="3"/>
  <c r="T126" i="3"/>
  <c r="T127" i="3"/>
  <c r="T128" i="3"/>
  <c r="T129" i="3"/>
  <c r="T130" i="3"/>
  <c r="T131" i="3"/>
  <c r="T132" i="3"/>
  <c r="T133" i="3"/>
  <c r="T134" i="3"/>
  <c r="T135" i="3"/>
  <c r="T136" i="3"/>
  <c r="T137" i="3"/>
  <c r="T138" i="3"/>
  <c r="T139" i="3"/>
  <c r="T140" i="3"/>
  <c r="T141" i="3"/>
  <c r="T142" i="3"/>
  <c r="T143" i="3"/>
  <c r="T144" i="3"/>
  <c r="T145" i="3"/>
  <c r="T146" i="3"/>
  <c r="T147" i="3"/>
  <c r="T148" i="3"/>
  <c r="T149" i="3"/>
  <c r="T150" i="3"/>
  <c r="T151" i="3"/>
  <c r="T152" i="3"/>
  <c r="T153" i="3"/>
  <c r="T154" i="3"/>
  <c r="T155" i="3"/>
  <c r="T156" i="3"/>
  <c r="T157" i="3"/>
  <c r="T158" i="3"/>
  <c r="T159" i="3"/>
  <c r="T160" i="3"/>
  <c r="T161" i="3"/>
  <c r="T162" i="3"/>
  <c r="T163" i="3"/>
  <c r="T164" i="3"/>
  <c r="T165" i="3"/>
  <c r="T166" i="3"/>
  <c r="T167" i="3"/>
  <c r="T168" i="3"/>
  <c r="T169" i="3"/>
  <c r="T170" i="3"/>
  <c r="T171" i="3"/>
  <c r="T172" i="3"/>
  <c r="T173" i="3"/>
  <c r="T174" i="3"/>
  <c r="T175" i="3"/>
  <c r="T176" i="3"/>
  <c r="T177" i="3"/>
  <c r="T178" i="3"/>
  <c r="T179" i="3"/>
  <c r="T180" i="3"/>
  <c r="T181" i="3"/>
  <c r="T182" i="3"/>
  <c r="T183" i="3"/>
  <c r="T184" i="3"/>
  <c r="T185" i="3"/>
  <c r="T186" i="3"/>
  <c r="T187" i="3"/>
  <c r="T188" i="3"/>
  <c r="T189" i="3"/>
  <c r="T190" i="3"/>
  <c r="T191" i="3"/>
  <c r="T192" i="3"/>
  <c r="T193" i="3"/>
  <c r="T194" i="3"/>
  <c r="T195" i="3"/>
  <c r="T196" i="3"/>
  <c r="T197" i="3"/>
  <c r="T198" i="3"/>
  <c r="T199" i="3"/>
  <c r="T200" i="3"/>
  <c r="T201" i="3"/>
  <c r="T202" i="3"/>
  <c r="T203" i="3"/>
  <c r="T204" i="3"/>
  <c r="T205" i="3"/>
  <c r="T206" i="3"/>
  <c r="T207" i="3"/>
  <c r="T208" i="3"/>
  <c r="T209" i="3"/>
  <c r="T210" i="3"/>
  <c r="T211" i="3"/>
  <c r="T212" i="3"/>
  <c r="T213" i="3"/>
  <c r="T214" i="3"/>
  <c r="T215" i="3"/>
  <c r="T216" i="3"/>
  <c r="T217" i="3"/>
  <c r="T218" i="3"/>
  <c r="T219" i="3"/>
  <c r="T220" i="3"/>
  <c r="T221" i="3"/>
  <c r="T222" i="3"/>
  <c r="T223" i="3"/>
  <c r="T224" i="3"/>
  <c r="T225" i="3"/>
  <c r="T226" i="3"/>
  <c r="T227" i="3"/>
  <c r="T228" i="3"/>
  <c r="T229" i="3"/>
  <c r="T230" i="3"/>
  <c r="T231" i="3"/>
  <c r="T232" i="3"/>
  <c r="T233" i="3"/>
  <c r="T234" i="3"/>
  <c r="T235" i="3"/>
  <c r="T236" i="3"/>
  <c r="T237" i="3"/>
  <c r="T238" i="3"/>
  <c r="T239" i="3"/>
  <c r="T240" i="3"/>
  <c r="T241" i="3"/>
  <c r="T242" i="3"/>
  <c r="T243" i="3"/>
  <c r="T244" i="3"/>
  <c r="T245" i="3"/>
  <c r="T246" i="3"/>
  <c r="T247" i="3"/>
  <c r="T248" i="3"/>
  <c r="T249" i="3"/>
  <c r="T250" i="3"/>
  <c r="T251" i="3"/>
  <c r="T252" i="3"/>
  <c r="T253" i="3"/>
  <c r="T254" i="3"/>
  <c r="T255" i="3"/>
  <c r="T256" i="3"/>
  <c r="T257" i="3"/>
  <c r="T258" i="3"/>
  <c r="T259" i="3"/>
  <c r="T260" i="3"/>
  <c r="T261" i="3"/>
  <c r="T262" i="3"/>
  <c r="T263" i="3"/>
  <c r="T264" i="3"/>
  <c r="T265" i="3"/>
  <c r="T266" i="3"/>
  <c r="T267" i="3"/>
  <c r="T268" i="3"/>
  <c r="T269" i="3"/>
  <c r="T270" i="3"/>
  <c r="T271" i="3"/>
  <c r="T272" i="3"/>
  <c r="T273" i="3"/>
  <c r="T274" i="3"/>
  <c r="T275" i="3"/>
  <c r="T276" i="3"/>
  <c r="T277" i="3"/>
  <c r="T278" i="3"/>
  <c r="T279" i="3"/>
  <c r="T280" i="3"/>
  <c r="T281" i="3"/>
  <c r="T282" i="3"/>
  <c r="T283" i="3"/>
  <c r="T284" i="3"/>
  <c r="T285" i="3"/>
  <c r="T286" i="3"/>
  <c r="T287" i="3"/>
  <c r="T288" i="3"/>
  <c r="T289" i="3"/>
  <c r="T290" i="3"/>
  <c r="T291" i="3"/>
  <c r="T292" i="3"/>
  <c r="T293" i="3"/>
  <c r="T294" i="3"/>
  <c r="T295" i="3"/>
  <c r="T296" i="3"/>
  <c r="T297" i="3"/>
  <c r="T298" i="3"/>
  <c r="T299" i="3"/>
  <c r="T300" i="3"/>
  <c r="T301" i="3"/>
  <c r="T302" i="3"/>
  <c r="T303" i="3"/>
  <c r="T304" i="3"/>
  <c r="T305" i="3"/>
  <c r="T306" i="3"/>
  <c r="T307" i="3"/>
  <c r="T308" i="3"/>
  <c r="T309" i="3"/>
  <c r="T310" i="3"/>
  <c r="T311" i="3"/>
  <c r="T312" i="3"/>
  <c r="T313" i="3"/>
  <c r="T314" i="3"/>
  <c r="T315" i="3"/>
  <c r="T316" i="3"/>
  <c r="T317" i="3"/>
  <c r="T318" i="3"/>
  <c r="T319" i="3"/>
  <c r="T320" i="3"/>
  <c r="T321" i="3"/>
  <c r="T322" i="3"/>
  <c r="T323" i="3"/>
  <c r="T324" i="3"/>
  <c r="T325" i="3"/>
  <c r="T326" i="3"/>
  <c r="T327" i="3"/>
  <c r="T328" i="3"/>
  <c r="T329" i="3"/>
  <c r="T330" i="3"/>
  <c r="T331" i="3"/>
  <c r="T332" i="3"/>
  <c r="T333" i="3"/>
  <c r="T334" i="3"/>
  <c r="T335" i="3"/>
  <c r="T336" i="3"/>
  <c r="T337" i="3"/>
  <c r="T338" i="3"/>
  <c r="T339" i="3"/>
  <c r="T340" i="3"/>
  <c r="T341" i="3"/>
  <c r="T342" i="3"/>
  <c r="T343" i="3"/>
  <c r="T344" i="3"/>
  <c r="T345" i="3"/>
  <c r="T346" i="3"/>
  <c r="T347" i="3"/>
  <c r="T348" i="3"/>
  <c r="T349" i="3"/>
  <c r="T350" i="3"/>
  <c r="T351" i="3"/>
  <c r="T352" i="3"/>
  <c r="T353" i="3"/>
  <c r="T354" i="3"/>
  <c r="T355" i="3"/>
  <c r="T356" i="3"/>
  <c r="T357" i="3"/>
  <c r="T358" i="3"/>
  <c r="T359" i="3"/>
  <c r="T360" i="3"/>
  <c r="T361" i="3"/>
  <c r="T362" i="3"/>
  <c r="T363" i="3"/>
  <c r="T364" i="3"/>
  <c r="T365" i="3"/>
  <c r="T366" i="3"/>
  <c r="T367" i="3"/>
  <c r="T368" i="3"/>
  <c r="T369" i="3"/>
  <c r="T370" i="3"/>
  <c r="T371" i="3"/>
  <c r="T372" i="3"/>
  <c r="T373" i="3"/>
  <c r="T374" i="3"/>
  <c r="T375" i="3"/>
  <c r="T376" i="3"/>
  <c r="T377" i="3"/>
  <c r="T378" i="3"/>
  <c r="T379" i="3"/>
  <c r="T380" i="3"/>
  <c r="T381" i="3"/>
  <c r="T382" i="3"/>
  <c r="T383" i="3"/>
  <c r="T384" i="3"/>
  <c r="T385" i="3"/>
  <c r="T386" i="3"/>
  <c r="T387" i="3"/>
  <c r="T388" i="3"/>
  <c r="T389" i="3"/>
  <c r="T390" i="3"/>
  <c r="T391" i="3"/>
  <c r="T392" i="3"/>
  <c r="T393" i="3"/>
  <c r="T394" i="3"/>
  <c r="T395" i="3"/>
  <c r="T396" i="3"/>
  <c r="T397" i="3"/>
  <c r="T398" i="3"/>
  <c r="T399" i="3"/>
  <c r="T400" i="3"/>
  <c r="T401" i="3"/>
  <c r="T402" i="3"/>
  <c r="T403" i="3"/>
  <c r="T404" i="3"/>
  <c r="T405" i="3"/>
  <c r="T406" i="3"/>
  <c r="T407" i="3"/>
  <c r="T408" i="3"/>
  <c r="T409" i="3"/>
  <c r="T410" i="3"/>
  <c r="T411" i="3"/>
  <c r="T412" i="3"/>
  <c r="T413" i="3"/>
  <c r="T414" i="3"/>
  <c r="T415" i="3"/>
  <c r="T416" i="3"/>
  <c r="T417" i="3"/>
  <c r="T418" i="3"/>
  <c r="T419" i="3"/>
  <c r="T420" i="3"/>
  <c r="T421" i="3"/>
  <c r="T422" i="3"/>
  <c r="T423" i="3"/>
  <c r="T424" i="3"/>
  <c r="T425" i="3"/>
  <c r="T426" i="3"/>
  <c r="T427" i="3"/>
  <c r="T428" i="3"/>
  <c r="T429" i="3"/>
  <c r="T430" i="3"/>
  <c r="T431" i="3"/>
  <c r="T432" i="3"/>
  <c r="T433" i="3"/>
  <c r="T434" i="3"/>
  <c r="T435" i="3"/>
  <c r="T436" i="3"/>
  <c r="T437" i="3"/>
  <c r="T438" i="3"/>
  <c r="T439" i="3"/>
  <c r="T440" i="3"/>
  <c r="T441" i="3"/>
  <c r="T442" i="3"/>
  <c r="T443" i="3"/>
  <c r="T444" i="3"/>
  <c r="T445" i="3"/>
  <c r="T446" i="3"/>
  <c r="T447" i="3"/>
  <c r="T448" i="3"/>
  <c r="T449" i="3"/>
  <c r="T450" i="3"/>
  <c r="T451" i="3"/>
  <c r="T452" i="3"/>
  <c r="T453" i="3"/>
  <c r="T454" i="3"/>
  <c r="T455" i="3"/>
  <c r="T456" i="3"/>
  <c r="T457" i="3"/>
  <c r="T458" i="3"/>
  <c r="T459" i="3"/>
  <c r="T460" i="3"/>
  <c r="T461" i="3"/>
  <c r="T462" i="3"/>
  <c r="T463" i="3"/>
  <c r="T464" i="3"/>
  <c r="T465" i="3"/>
  <c r="T466" i="3"/>
  <c r="T467" i="3"/>
  <c r="T468" i="3"/>
  <c r="T469" i="3"/>
  <c r="T470" i="3"/>
  <c r="T471" i="3"/>
  <c r="T472" i="3"/>
  <c r="T473" i="3"/>
  <c r="T474" i="3"/>
  <c r="T475" i="3"/>
  <c r="T476" i="3"/>
  <c r="T477" i="3"/>
  <c r="T478" i="3"/>
  <c r="T479" i="3"/>
  <c r="T480" i="3"/>
  <c r="T481" i="3"/>
  <c r="T482" i="3"/>
  <c r="T483" i="3"/>
  <c r="T484" i="3"/>
  <c r="T485" i="3"/>
  <c r="T486" i="3"/>
  <c r="T487" i="3"/>
  <c r="T488" i="3"/>
  <c r="T489" i="3"/>
  <c r="T490" i="3"/>
  <c r="T491" i="3"/>
  <c r="T492" i="3"/>
  <c r="T493" i="3"/>
  <c r="T494" i="3"/>
  <c r="T495" i="3"/>
  <c r="T496" i="3"/>
  <c r="T497" i="3"/>
  <c r="T498" i="3"/>
  <c r="T499" i="3"/>
  <c r="T500" i="3"/>
  <c r="T501" i="3"/>
  <c r="T502" i="3"/>
  <c r="T503" i="3"/>
  <c r="T504" i="3"/>
  <c r="T505" i="3"/>
  <c r="T506" i="3"/>
  <c r="T507" i="3"/>
  <c r="T508" i="3"/>
  <c r="T509" i="3"/>
  <c r="T510" i="3"/>
  <c r="T511" i="3"/>
  <c r="T512" i="3"/>
  <c r="T513" i="3"/>
  <c r="T514" i="3"/>
  <c r="T515" i="3"/>
  <c r="T516" i="3"/>
  <c r="T517" i="3"/>
  <c r="T518" i="3"/>
  <c r="T519" i="3"/>
  <c r="T520" i="3"/>
  <c r="T521" i="3"/>
  <c r="T522" i="3"/>
  <c r="T523" i="3"/>
  <c r="T524" i="3"/>
  <c r="T525" i="3"/>
  <c r="T526" i="3"/>
  <c r="T527" i="3"/>
  <c r="T528" i="3"/>
  <c r="T529" i="3"/>
  <c r="T530" i="3"/>
  <c r="T531" i="3"/>
  <c r="T532" i="3"/>
  <c r="T533" i="3"/>
  <c r="T534" i="3"/>
  <c r="T535" i="3"/>
  <c r="T536" i="3"/>
  <c r="T537" i="3"/>
  <c r="T538" i="3"/>
  <c r="T539" i="3"/>
  <c r="T540" i="3"/>
  <c r="T541" i="3"/>
  <c r="T542" i="3"/>
  <c r="T543" i="3"/>
  <c r="T544" i="3"/>
  <c r="T545" i="3"/>
  <c r="T546" i="3"/>
  <c r="T547" i="3"/>
  <c r="T548" i="3"/>
  <c r="T549" i="3"/>
  <c r="T550" i="3"/>
  <c r="T551" i="3"/>
  <c r="T552" i="3"/>
  <c r="T553" i="3"/>
  <c r="T554" i="3"/>
  <c r="T555" i="3"/>
  <c r="T556" i="3"/>
  <c r="T557" i="3"/>
  <c r="T558" i="3"/>
  <c r="T559" i="3"/>
  <c r="T560" i="3"/>
  <c r="T561" i="3"/>
  <c r="T562" i="3"/>
  <c r="T563" i="3"/>
  <c r="T564" i="3"/>
  <c r="T565" i="3"/>
  <c r="T566" i="3"/>
  <c r="T567" i="3"/>
  <c r="T568" i="3"/>
  <c r="T569" i="3"/>
  <c r="T570" i="3"/>
  <c r="T571" i="3"/>
  <c r="T572" i="3"/>
  <c r="T573" i="3"/>
  <c r="T574" i="3"/>
  <c r="T575" i="3"/>
  <c r="T576" i="3"/>
  <c r="T577" i="3"/>
  <c r="T578" i="3"/>
  <c r="T579" i="3"/>
  <c r="T580" i="3"/>
  <c r="T581" i="3"/>
  <c r="T582" i="3"/>
  <c r="T583" i="3"/>
  <c r="T584" i="3"/>
  <c r="T585" i="3"/>
  <c r="T586" i="3"/>
  <c r="T587" i="3"/>
  <c r="T588" i="3"/>
  <c r="T589" i="3"/>
  <c r="T590" i="3"/>
  <c r="T591" i="3"/>
  <c r="T592" i="3"/>
  <c r="T593" i="3"/>
  <c r="T594" i="3"/>
  <c r="T595" i="3"/>
  <c r="T596" i="3"/>
  <c r="T597" i="3"/>
  <c r="T598" i="3"/>
  <c r="T599" i="3"/>
  <c r="T600" i="3"/>
  <c r="T601" i="3"/>
  <c r="T602" i="3"/>
  <c r="T603" i="3"/>
  <c r="T604" i="3"/>
  <c r="T605" i="3"/>
  <c r="T606" i="3"/>
  <c r="T607" i="3"/>
  <c r="T608" i="3"/>
  <c r="T609" i="3"/>
  <c r="T610" i="3"/>
  <c r="T611" i="3"/>
  <c r="T612" i="3"/>
  <c r="T613" i="3"/>
  <c r="T614" i="3"/>
  <c r="T615" i="3"/>
  <c r="T616" i="3"/>
  <c r="T617" i="3"/>
  <c r="T618" i="3"/>
  <c r="T619" i="3"/>
  <c r="T620" i="3"/>
  <c r="T621" i="3"/>
  <c r="T622" i="3"/>
  <c r="T623" i="3"/>
  <c r="T624" i="3"/>
  <c r="T625" i="3"/>
  <c r="T626" i="3"/>
  <c r="T627" i="3"/>
  <c r="T628" i="3"/>
  <c r="T629" i="3"/>
  <c r="T630" i="3"/>
  <c r="T631" i="3"/>
  <c r="T632" i="3"/>
  <c r="T633" i="3"/>
  <c r="T634" i="3"/>
  <c r="T635" i="3"/>
  <c r="T636" i="3"/>
  <c r="T637" i="3"/>
  <c r="T638" i="3"/>
  <c r="T639" i="3"/>
  <c r="T640" i="3"/>
  <c r="T641" i="3"/>
  <c r="T642" i="3"/>
  <c r="T643" i="3"/>
  <c r="T644" i="3"/>
  <c r="T645" i="3"/>
  <c r="T646" i="3"/>
  <c r="T647" i="3"/>
  <c r="T648" i="3"/>
  <c r="T649" i="3"/>
  <c r="T650" i="3"/>
  <c r="T651" i="3"/>
  <c r="T652" i="3"/>
  <c r="T653" i="3"/>
  <c r="T654" i="3"/>
  <c r="T655" i="3"/>
  <c r="T656" i="3"/>
  <c r="T657" i="3"/>
  <c r="T658" i="3"/>
  <c r="T659" i="3"/>
  <c r="T660" i="3"/>
  <c r="T661" i="3"/>
  <c r="T662" i="3"/>
  <c r="T663" i="3"/>
  <c r="T664" i="3"/>
  <c r="T665" i="3"/>
  <c r="T666" i="3"/>
  <c r="T667" i="3"/>
  <c r="T668" i="3"/>
  <c r="T669" i="3"/>
  <c r="T670" i="3"/>
  <c r="T671" i="3"/>
  <c r="T672" i="3"/>
  <c r="T673" i="3"/>
  <c r="T674" i="3"/>
  <c r="T675" i="3"/>
  <c r="T676" i="3"/>
  <c r="T677" i="3"/>
  <c r="T678" i="3"/>
  <c r="T679" i="3"/>
  <c r="T680" i="3"/>
  <c r="T681" i="3"/>
  <c r="T682" i="3"/>
  <c r="T683" i="3"/>
  <c r="T684" i="3"/>
  <c r="T685" i="3"/>
  <c r="T686" i="3"/>
  <c r="T687" i="3"/>
  <c r="T688" i="3"/>
  <c r="T689" i="3"/>
  <c r="T690" i="3"/>
  <c r="T691" i="3"/>
  <c r="T692" i="3"/>
  <c r="T693" i="3"/>
  <c r="T694" i="3"/>
  <c r="T695" i="3"/>
  <c r="T696" i="3"/>
  <c r="T697" i="3"/>
  <c r="T698" i="3"/>
  <c r="T699" i="3"/>
  <c r="T700" i="3"/>
  <c r="T701" i="3"/>
  <c r="T702" i="3"/>
  <c r="T703" i="3"/>
  <c r="T704" i="3"/>
  <c r="T705" i="3"/>
  <c r="T706" i="3"/>
  <c r="T707" i="3"/>
  <c r="T708" i="3"/>
  <c r="T709" i="3"/>
  <c r="T710" i="3"/>
  <c r="T711" i="3"/>
  <c r="T712" i="3"/>
  <c r="T713" i="3"/>
  <c r="T714" i="3"/>
  <c r="T715" i="3"/>
  <c r="T716" i="3"/>
  <c r="T717" i="3"/>
  <c r="T718" i="3"/>
  <c r="T719" i="3"/>
  <c r="T720" i="3"/>
  <c r="T721" i="3"/>
  <c r="T722" i="3"/>
  <c r="T723" i="3"/>
  <c r="T724" i="3"/>
  <c r="T725" i="3"/>
  <c r="T726" i="3"/>
  <c r="T727" i="3"/>
  <c r="T728" i="3"/>
  <c r="T729" i="3"/>
  <c r="T730" i="3"/>
  <c r="T731" i="3"/>
  <c r="T732" i="3"/>
  <c r="T733" i="3"/>
  <c r="T734" i="3"/>
  <c r="T735" i="3"/>
  <c r="T736" i="3"/>
  <c r="T737" i="3"/>
  <c r="T738" i="3"/>
  <c r="T739" i="3"/>
  <c r="T740" i="3"/>
  <c r="T741" i="3"/>
  <c r="T742" i="3"/>
  <c r="T743" i="3"/>
  <c r="T744" i="3"/>
  <c r="T745" i="3"/>
  <c r="T746" i="3"/>
  <c r="T747" i="3"/>
  <c r="T748" i="3"/>
  <c r="T749" i="3"/>
  <c r="T750" i="3"/>
  <c r="T751" i="3"/>
  <c r="T752" i="3"/>
  <c r="T753" i="3"/>
  <c r="T754" i="3"/>
  <c r="T755" i="3"/>
  <c r="T756" i="3"/>
  <c r="T757" i="3"/>
  <c r="T758" i="3"/>
  <c r="T759" i="3"/>
  <c r="T760" i="3"/>
  <c r="T761" i="3"/>
  <c r="T762" i="3"/>
  <c r="T763" i="3"/>
  <c r="T764" i="3"/>
  <c r="T765" i="3"/>
  <c r="T766" i="3"/>
  <c r="T767" i="3"/>
  <c r="T768" i="3"/>
  <c r="T769" i="3"/>
  <c r="T770" i="3"/>
  <c r="T771" i="3"/>
  <c r="T772" i="3"/>
  <c r="T773" i="3"/>
  <c r="T774" i="3"/>
  <c r="T775" i="3"/>
  <c r="T776" i="3"/>
  <c r="T777" i="3"/>
  <c r="T778" i="3"/>
  <c r="T779" i="3"/>
  <c r="T780" i="3"/>
  <c r="T781" i="3"/>
  <c r="T782" i="3"/>
  <c r="T783" i="3"/>
  <c r="T784" i="3"/>
  <c r="T785" i="3"/>
  <c r="T786" i="3"/>
  <c r="T787" i="3"/>
  <c r="T788" i="3"/>
  <c r="T789" i="3"/>
  <c r="T790" i="3"/>
  <c r="T791" i="3"/>
  <c r="T792" i="3"/>
  <c r="T793" i="3"/>
  <c r="T794" i="3"/>
  <c r="T795" i="3"/>
  <c r="T796" i="3"/>
  <c r="T797" i="3"/>
  <c r="T798" i="3"/>
  <c r="T799" i="3"/>
  <c r="T800" i="3"/>
  <c r="T801" i="3"/>
  <c r="T802" i="3"/>
  <c r="T803" i="3"/>
  <c r="T804" i="3"/>
  <c r="T805" i="3"/>
  <c r="T806" i="3"/>
  <c r="T807" i="3"/>
  <c r="T808" i="3"/>
  <c r="T809" i="3"/>
  <c r="T810" i="3"/>
  <c r="T811" i="3"/>
  <c r="T812" i="3"/>
  <c r="T813" i="3"/>
  <c r="T814" i="3"/>
  <c r="T815" i="3"/>
  <c r="T816" i="3"/>
  <c r="T817" i="3"/>
  <c r="T818" i="3"/>
  <c r="T819" i="3"/>
  <c r="T820" i="3"/>
  <c r="T821" i="3"/>
  <c r="T822" i="3"/>
  <c r="T823" i="3"/>
  <c r="T824" i="3"/>
  <c r="T825" i="3"/>
  <c r="T826" i="3"/>
  <c r="T827" i="3"/>
  <c r="T828" i="3"/>
  <c r="T829" i="3"/>
  <c r="T830" i="3"/>
  <c r="T831" i="3"/>
  <c r="T832" i="3"/>
  <c r="T833" i="3"/>
  <c r="T834" i="3"/>
  <c r="T835" i="3"/>
  <c r="T836" i="3"/>
  <c r="T837" i="3"/>
  <c r="T838" i="3"/>
  <c r="T839" i="3"/>
  <c r="T840" i="3"/>
  <c r="T841" i="3"/>
  <c r="T842" i="3"/>
  <c r="T843" i="3"/>
  <c r="T844" i="3"/>
  <c r="T845" i="3"/>
  <c r="T846" i="3"/>
  <c r="T847" i="3"/>
  <c r="T848" i="3"/>
  <c r="T849" i="3"/>
  <c r="T850" i="3"/>
  <c r="T851" i="3"/>
  <c r="T852" i="3"/>
  <c r="T853" i="3"/>
  <c r="T854" i="3"/>
  <c r="T855" i="3"/>
  <c r="T856" i="3"/>
  <c r="T857" i="3"/>
  <c r="T858" i="3"/>
  <c r="T859" i="3"/>
  <c r="T860" i="3"/>
  <c r="T861" i="3"/>
  <c r="T862" i="3"/>
  <c r="T863" i="3"/>
  <c r="T864" i="3"/>
  <c r="T865" i="3"/>
  <c r="T866" i="3"/>
  <c r="T867" i="3"/>
  <c r="T868" i="3"/>
  <c r="T869" i="3"/>
  <c r="T870" i="3"/>
  <c r="T871" i="3"/>
  <c r="T872" i="3"/>
  <c r="T873" i="3"/>
  <c r="T874" i="3"/>
  <c r="T875" i="3"/>
  <c r="T876" i="3"/>
  <c r="T877" i="3"/>
  <c r="T878" i="3"/>
  <c r="T879" i="3"/>
  <c r="T880" i="3"/>
  <c r="T881" i="3"/>
  <c r="T882" i="3"/>
  <c r="T883" i="3"/>
  <c r="T884" i="3"/>
  <c r="T885" i="3"/>
  <c r="T886" i="3"/>
  <c r="T887" i="3"/>
  <c r="T888" i="3"/>
  <c r="T889" i="3"/>
  <c r="T890" i="3"/>
  <c r="T891" i="3"/>
  <c r="T892" i="3"/>
  <c r="T893" i="3"/>
  <c r="T894" i="3"/>
  <c r="T895" i="3"/>
  <c r="T896" i="3"/>
  <c r="T897" i="3"/>
  <c r="T898" i="3"/>
  <c r="T899" i="3"/>
  <c r="T900" i="3"/>
  <c r="T901" i="3"/>
  <c r="T902" i="3"/>
  <c r="T903" i="3"/>
  <c r="T904" i="3"/>
  <c r="T905" i="3"/>
  <c r="T906" i="3"/>
  <c r="T907" i="3"/>
  <c r="T908" i="3"/>
  <c r="T909" i="3"/>
  <c r="T910" i="3"/>
  <c r="T911" i="3"/>
  <c r="T912" i="3"/>
  <c r="T913" i="3"/>
  <c r="T914" i="3"/>
  <c r="T915" i="3"/>
  <c r="T916" i="3"/>
  <c r="T917" i="3"/>
  <c r="T918" i="3"/>
  <c r="T919" i="3"/>
  <c r="T920" i="3"/>
  <c r="T921" i="3"/>
  <c r="T922" i="3"/>
  <c r="T923" i="3"/>
  <c r="T924" i="3"/>
  <c r="T925" i="3"/>
  <c r="T926" i="3"/>
  <c r="T927" i="3"/>
  <c r="T928" i="3"/>
  <c r="T929" i="3"/>
  <c r="T930" i="3"/>
  <c r="T931" i="3"/>
  <c r="T932" i="3"/>
  <c r="T933" i="3"/>
  <c r="T934" i="3"/>
  <c r="T935" i="3"/>
  <c r="T936" i="3"/>
  <c r="T937" i="3"/>
  <c r="T938" i="3"/>
  <c r="T939" i="3"/>
  <c r="T940" i="3"/>
  <c r="T941" i="3"/>
  <c r="T942" i="3"/>
  <c r="T943" i="3"/>
  <c r="T944" i="3"/>
  <c r="T945" i="3"/>
  <c r="T946" i="3"/>
  <c r="T947" i="3"/>
  <c r="T948" i="3"/>
  <c r="T949" i="3"/>
  <c r="T950" i="3"/>
  <c r="T951" i="3"/>
  <c r="T952" i="3"/>
  <c r="T953" i="3"/>
  <c r="T954" i="3"/>
  <c r="T955" i="3"/>
  <c r="T956" i="3"/>
  <c r="T957" i="3"/>
  <c r="T958" i="3"/>
  <c r="T959" i="3"/>
  <c r="T960" i="3"/>
  <c r="T961" i="3"/>
  <c r="T962" i="3"/>
  <c r="T963" i="3"/>
  <c r="T964" i="3"/>
  <c r="T965" i="3"/>
  <c r="T966" i="3"/>
  <c r="T967" i="3"/>
  <c r="T968" i="3"/>
  <c r="T969" i="3"/>
  <c r="T970" i="3"/>
  <c r="T971" i="3"/>
  <c r="T972" i="3"/>
  <c r="T973" i="3"/>
  <c r="T974" i="3"/>
  <c r="T975" i="3"/>
  <c r="T976" i="3"/>
  <c r="T977" i="3"/>
  <c r="T978" i="3"/>
  <c r="T979" i="3"/>
  <c r="T980" i="3"/>
  <c r="T981" i="3"/>
  <c r="T982" i="3"/>
  <c r="T983" i="3"/>
  <c r="T984" i="3"/>
  <c r="T985" i="3"/>
  <c r="T986" i="3"/>
  <c r="T987" i="3"/>
  <c r="T988" i="3"/>
  <c r="T989" i="3"/>
  <c r="T990" i="3"/>
  <c r="T991" i="3"/>
  <c r="T992" i="3"/>
  <c r="T993" i="3"/>
  <c r="T994" i="3"/>
  <c r="T995" i="3"/>
  <c r="T996" i="3"/>
  <c r="T997" i="3"/>
  <c r="T998" i="3"/>
  <c r="T999" i="3"/>
  <c r="T1000" i="3"/>
  <c r="T1001" i="3"/>
  <c r="T1002" i="3"/>
  <c r="T1003" i="3"/>
  <c r="T1004" i="3"/>
  <c r="T1005" i="3"/>
  <c r="T1006" i="3"/>
  <c r="T1007" i="3"/>
  <c r="T1008" i="3"/>
  <c r="T1009" i="3"/>
  <c r="T1010" i="3"/>
  <c r="T1011" i="3"/>
  <c r="T1012" i="3"/>
  <c r="T1013" i="3"/>
  <c r="T1014" i="3"/>
  <c r="T1015" i="3"/>
  <c r="T1016" i="3"/>
  <c r="T1017" i="3"/>
  <c r="T1018" i="3"/>
  <c r="T1019" i="3"/>
  <c r="T1020" i="3"/>
  <c r="T1021" i="3"/>
  <c r="T1022" i="3"/>
  <c r="T1023" i="3"/>
  <c r="T1024" i="3"/>
  <c r="T1025" i="3"/>
  <c r="T1026" i="3"/>
  <c r="T1027" i="3"/>
  <c r="T1028" i="3"/>
  <c r="T1029" i="3"/>
  <c r="T1030" i="3"/>
  <c r="T1031" i="3"/>
  <c r="T1032" i="3"/>
  <c r="T1033" i="3"/>
  <c r="T1034" i="3"/>
  <c r="T1035" i="3"/>
  <c r="T1036" i="3"/>
  <c r="T1037" i="3"/>
  <c r="T1038" i="3"/>
  <c r="T1039" i="3"/>
  <c r="T1040" i="3"/>
  <c r="T1041" i="3"/>
  <c r="T1042" i="3"/>
  <c r="T1043" i="3"/>
  <c r="T1044" i="3"/>
  <c r="T1045" i="3"/>
  <c r="T1046" i="3"/>
  <c r="T1047" i="3"/>
  <c r="T1048" i="3"/>
  <c r="N2" i="3" l="1"/>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680" i="3"/>
  <c r="N681" i="3"/>
  <c r="N682" i="3"/>
  <c r="N683" i="3"/>
  <c r="N684" i="3"/>
  <c r="N685" i="3"/>
  <c r="N686" i="3"/>
  <c r="N687" i="3"/>
  <c r="N688" i="3"/>
  <c r="N689" i="3"/>
  <c r="N690" i="3"/>
  <c r="N691" i="3"/>
  <c r="N692" i="3"/>
  <c r="N693" i="3"/>
  <c r="N694" i="3"/>
  <c r="N695" i="3"/>
  <c r="N696" i="3"/>
  <c r="N697" i="3"/>
  <c r="N698" i="3"/>
  <c r="N699" i="3"/>
  <c r="N700" i="3"/>
  <c r="N701" i="3"/>
  <c r="N702" i="3"/>
  <c r="N703" i="3"/>
  <c r="N704" i="3"/>
  <c r="N705" i="3"/>
  <c r="N706" i="3"/>
  <c r="N707" i="3"/>
  <c r="N708" i="3"/>
  <c r="N709" i="3"/>
  <c r="N710" i="3"/>
  <c r="N711" i="3"/>
  <c r="N712" i="3"/>
  <c r="N713" i="3"/>
  <c r="N714" i="3"/>
  <c r="N715" i="3"/>
  <c r="N716" i="3"/>
  <c r="N717" i="3"/>
  <c r="N718" i="3"/>
  <c r="N719" i="3"/>
  <c r="N720" i="3"/>
  <c r="N721" i="3"/>
  <c r="N722" i="3"/>
  <c r="N723" i="3"/>
  <c r="N724" i="3"/>
  <c r="N725" i="3"/>
  <c r="N726" i="3"/>
  <c r="N727" i="3"/>
  <c r="N728" i="3"/>
  <c r="N729" i="3"/>
  <c r="N730" i="3"/>
  <c r="N731" i="3"/>
  <c r="N732" i="3"/>
  <c r="N733" i="3"/>
  <c r="N734" i="3"/>
  <c r="N735" i="3"/>
  <c r="N736" i="3"/>
  <c r="N737" i="3"/>
  <c r="N738" i="3"/>
  <c r="N739" i="3"/>
  <c r="N740" i="3"/>
  <c r="N741" i="3"/>
  <c r="N742" i="3"/>
  <c r="N743" i="3"/>
  <c r="N744" i="3"/>
  <c r="N745" i="3"/>
  <c r="N746" i="3"/>
  <c r="N747" i="3"/>
  <c r="N748" i="3"/>
  <c r="N749" i="3"/>
  <c r="N750" i="3"/>
  <c r="N751" i="3"/>
  <c r="N752" i="3"/>
  <c r="N753" i="3"/>
  <c r="N754" i="3"/>
  <c r="N755" i="3"/>
  <c r="N756" i="3"/>
  <c r="N757" i="3"/>
  <c r="N758" i="3"/>
  <c r="N759" i="3"/>
  <c r="N760" i="3"/>
  <c r="N761" i="3"/>
  <c r="N762" i="3"/>
  <c r="N763" i="3"/>
  <c r="N764" i="3"/>
  <c r="N765" i="3"/>
  <c r="N766" i="3"/>
  <c r="N767" i="3"/>
  <c r="N768" i="3"/>
  <c r="N769" i="3"/>
  <c r="N770" i="3"/>
  <c r="N771" i="3"/>
  <c r="N772" i="3"/>
  <c r="N773" i="3"/>
  <c r="N774" i="3"/>
  <c r="N775" i="3"/>
  <c r="N776" i="3"/>
  <c r="N777" i="3"/>
  <c r="N778" i="3"/>
  <c r="N779" i="3"/>
  <c r="N780" i="3"/>
  <c r="N781" i="3"/>
  <c r="N782" i="3"/>
  <c r="N783" i="3"/>
  <c r="N784" i="3"/>
  <c r="N785" i="3"/>
  <c r="N786" i="3"/>
  <c r="N787" i="3"/>
  <c r="N788" i="3"/>
  <c r="N789" i="3"/>
  <c r="N790" i="3"/>
  <c r="N791" i="3"/>
  <c r="N792" i="3"/>
  <c r="N793" i="3"/>
  <c r="N794" i="3"/>
  <c r="N795" i="3"/>
  <c r="N796" i="3"/>
  <c r="N797" i="3"/>
  <c r="N798" i="3"/>
  <c r="N799" i="3"/>
  <c r="N800" i="3"/>
  <c r="N801" i="3"/>
  <c r="N802" i="3"/>
  <c r="N803" i="3"/>
  <c r="N804" i="3"/>
  <c r="N805" i="3"/>
  <c r="N806" i="3"/>
  <c r="N807" i="3"/>
  <c r="N808" i="3"/>
  <c r="N809" i="3"/>
  <c r="N810" i="3"/>
  <c r="N811" i="3"/>
  <c r="N812" i="3"/>
  <c r="N813" i="3"/>
  <c r="N814" i="3"/>
  <c r="N815" i="3"/>
  <c r="N816" i="3"/>
  <c r="N817" i="3"/>
  <c r="N818" i="3"/>
  <c r="N819" i="3"/>
  <c r="N820" i="3"/>
  <c r="N821" i="3"/>
  <c r="N822" i="3"/>
  <c r="N823" i="3"/>
  <c r="N824" i="3"/>
  <c r="N825" i="3"/>
  <c r="N826" i="3"/>
  <c r="N827" i="3"/>
  <c r="N828" i="3"/>
  <c r="N829" i="3"/>
  <c r="N830" i="3"/>
  <c r="N831" i="3"/>
  <c r="N832" i="3"/>
  <c r="N833" i="3"/>
  <c r="N834" i="3"/>
  <c r="N835" i="3"/>
  <c r="N836" i="3"/>
  <c r="N837" i="3"/>
  <c r="N838" i="3"/>
  <c r="N839" i="3"/>
  <c r="N840" i="3"/>
  <c r="N841" i="3"/>
  <c r="N842" i="3"/>
  <c r="N843" i="3"/>
  <c r="N844" i="3"/>
  <c r="N845" i="3"/>
  <c r="N846" i="3"/>
  <c r="N847" i="3"/>
  <c r="N848" i="3"/>
  <c r="N849" i="3"/>
  <c r="N850" i="3"/>
  <c r="N851" i="3"/>
  <c r="N852" i="3"/>
  <c r="N853" i="3"/>
  <c r="N854" i="3"/>
  <c r="N855" i="3"/>
  <c r="N856" i="3"/>
  <c r="N857" i="3"/>
  <c r="N858" i="3"/>
  <c r="N859" i="3"/>
  <c r="N860" i="3"/>
  <c r="N861" i="3"/>
  <c r="N862" i="3"/>
  <c r="N863" i="3"/>
  <c r="N864" i="3"/>
  <c r="N865" i="3"/>
  <c r="N866" i="3"/>
  <c r="N867" i="3"/>
  <c r="N868" i="3"/>
  <c r="N869" i="3"/>
  <c r="N870" i="3"/>
  <c r="N871" i="3"/>
  <c r="N872" i="3"/>
  <c r="N873" i="3"/>
  <c r="N874" i="3"/>
  <c r="N875" i="3"/>
  <c r="N876" i="3"/>
  <c r="N877" i="3"/>
  <c r="N878" i="3"/>
  <c r="N879" i="3"/>
  <c r="N880" i="3"/>
  <c r="N881" i="3"/>
  <c r="N882" i="3"/>
  <c r="N883" i="3"/>
  <c r="N884" i="3"/>
  <c r="N885" i="3"/>
  <c r="N886" i="3"/>
  <c r="N887" i="3"/>
  <c r="N888" i="3"/>
  <c r="N889" i="3"/>
  <c r="N890" i="3"/>
  <c r="N891" i="3"/>
  <c r="N892" i="3"/>
  <c r="N893" i="3"/>
  <c r="N894" i="3"/>
  <c r="N895" i="3"/>
  <c r="N896" i="3"/>
  <c r="N897" i="3"/>
  <c r="N898" i="3"/>
  <c r="N899" i="3"/>
  <c r="N900" i="3"/>
  <c r="N901" i="3"/>
  <c r="N902" i="3"/>
  <c r="N903" i="3"/>
  <c r="N904" i="3"/>
  <c r="N905" i="3"/>
  <c r="N906" i="3"/>
  <c r="N907" i="3"/>
  <c r="N908" i="3"/>
  <c r="N909" i="3"/>
  <c r="N910" i="3"/>
  <c r="N911" i="3"/>
  <c r="N912" i="3"/>
  <c r="N913" i="3"/>
  <c r="N914" i="3"/>
  <c r="N915" i="3"/>
  <c r="N916" i="3"/>
  <c r="N917" i="3"/>
  <c r="N918" i="3"/>
  <c r="N919" i="3"/>
  <c r="N920" i="3"/>
  <c r="N921" i="3"/>
  <c r="N922" i="3"/>
  <c r="N923" i="3"/>
  <c r="N924" i="3"/>
  <c r="N925" i="3"/>
  <c r="N926" i="3"/>
  <c r="N927" i="3"/>
  <c r="N928" i="3"/>
  <c r="N929" i="3"/>
  <c r="N930" i="3"/>
  <c r="N931" i="3"/>
  <c r="N932" i="3"/>
  <c r="N933" i="3"/>
  <c r="N934" i="3"/>
  <c r="N935" i="3"/>
  <c r="N936" i="3"/>
  <c r="N937" i="3"/>
  <c r="N938" i="3"/>
  <c r="N939" i="3"/>
  <c r="N940" i="3"/>
  <c r="N941" i="3"/>
  <c r="N942" i="3"/>
  <c r="N943" i="3"/>
  <c r="N944" i="3"/>
  <c r="N945" i="3"/>
  <c r="N946" i="3"/>
  <c r="N947" i="3"/>
  <c r="N948" i="3"/>
  <c r="N949" i="3"/>
  <c r="N950" i="3"/>
  <c r="N951" i="3"/>
  <c r="N952" i="3"/>
  <c r="N953" i="3"/>
  <c r="N954" i="3"/>
  <c r="N955" i="3"/>
  <c r="N956" i="3"/>
  <c r="N957" i="3"/>
  <c r="N958" i="3"/>
  <c r="N959" i="3"/>
  <c r="N960" i="3"/>
  <c r="N961" i="3"/>
  <c r="N962" i="3"/>
  <c r="N963" i="3"/>
  <c r="N964" i="3"/>
  <c r="N965" i="3"/>
  <c r="N966" i="3"/>
  <c r="N967" i="3"/>
  <c r="N968" i="3"/>
  <c r="N969" i="3"/>
  <c r="N970" i="3"/>
  <c r="N971" i="3"/>
  <c r="N972" i="3"/>
  <c r="N973" i="3"/>
  <c r="N974" i="3"/>
  <c r="N975" i="3"/>
  <c r="N976" i="3"/>
  <c r="N977" i="3"/>
  <c r="N978" i="3"/>
  <c r="N979" i="3"/>
  <c r="N980" i="3"/>
  <c r="N981" i="3"/>
  <c r="N982" i="3"/>
  <c r="N983" i="3"/>
  <c r="N984" i="3"/>
  <c r="N985" i="3"/>
  <c r="N986" i="3"/>
  <c r="N987" i="3"/>
  <c r="N988" i="3"/>
  <c r="N989" i="3"/>
  <c r="N990" i="3"/>
  <c r="N991" i="3"/>
  <c r="N992" i="3"/>
  <c r="N993" i="3"/>
  <c r="N994" i="3"/>
  <c r="N995" i="3"/>
  <c r="N996" i="3"/>
  <c r="N997" i="3"/>
  <c r="N998" i="3"/>
  <c r="N999" i="3"/>
  <c r="N1000" i="3"/>
  <c r="N1001" i="3"/>
  <c r="N1002" i="3"/>
  <c r="N1003" i="3"/>
  <c r="N1004" i="3"/>
  <c r="N1005" i="3"/>
  <c r="N1006" i="3"/>
  <c r="N1007" i="3"/>
  <c r="N1008" i="3"/>
  <c r="N1009" i="3"/>
  <c r="N1010" i="3"/>
  <c r="N1011" i="3"/>
  <c r="N1012" i="3"/>
  <c r="N1013" i="3"/>
  <c r="N1014" i="3"/>
  <c r="N1015" i="3"/>
  <c r="N1016" i="3"/>
  <c r="N1017" i="3"/>
  <c r="N1018" i="3"/>
  <c r="N1019" i="3"/>
  <c r="N1020" i="3"/>
  <c r="N1021" i="3"/>
  <c r="N1022" i="3"/>
  <c r="N1023" i="3"/>
  <c r="N1024" i="3"/>
  <c r="N1025" i="3"/>
  <c r="N1026" i="3"/>
  <c r="N1027" i="3"/>
  <c r="N1028" i="3"/>
  <c r="N1029" i="3"/>
  <c r="N1030" i="3"/>
  <c r="N1031" i="3"/>
  <c r="N1032" i="3"/>
  <c r="N1033" i="3"/>
  <c r="N1034" i="3"/>
  <c r="N1035" i="3"/>
  <c r="N1036" i="3"/>
  <c r="N1037" i="3"/>
  <c r="N1038" i="3"/>
  <c r="N1039" i="3"/>
  <c r="N1040" i="3"/>
  <c r="N1041" i="3"/>
  <c r="N1042" i="3"/>
  <c r="N1043" i="3"/>
  <c r="N1044" i="3"/>
  <c r="N1045" i="3"/>
  <c r="N1046" i="3"/>
  <c r="N1047" i="3"/>
  <c r="N1048" i="3"/>
  <c r="R1048" i="3"/>
  <c r="F1048" i="3"/>
  <c r="R1047" i="3"/>
  <c r="F1047" i="3"/>
  <c r="R1046" i="3"/>
  <c r="F1046" i="3"/>
  <c r="R1045" i="3"/>
  <c r="F1045" i="3"/>
  <c r="R1044" i="3"/>
  <c r="F1044" i="3"/>
  <c r="R1043" i="3"/>
  <c r="F1043" i="3"/>
  <c r="R1042" i="3"/>
  <c r="F1042" i="3"/>
  <c r="R1041" i="3"/>
  <c r="F1041" i="3"/>
  <c r="R1040" i="3"/>
  <c r="F1040" i="3"/>
  <c r="R1039" i="3"/>
  <c r="F1039" i="3"/>
  <c r="R1038" i="3"/>
  <c r="F1038" i="3"/>
  <c r="R1037" i="3"/>
  <c r="F1037" i="3"/>
  <c r="R1036" i="3"/>
  <c r="F1036" i="3"/>
  <c r="R1035" i="3"/>
  <c r="F1035" i="3"/>
  <c r="R1034" i="3"/>
  <c r="F1034" i="3"/>
  <c r="R1033" i="3"/>
  <c r="F1033" i="3"/>
  <c r="R1032" i="3"/>
  <c r="F1032" i="3"/>
  <c r="R1031" i="3"/>
  <c r="F1031" i="3"/>
  <c r="R1030" i="3"/>
  <c r="F1030" i="3"/>
  <c r="R1029" i="3"/>
  <c r="F1029" i="3"/>
  <c r="R1028" i="3"/>
  <c r="F1028" i="3"/>
  <c r="R1027" i="3"/>
  <c r="F1027" i="3"/>
  <c r="R1026" i="3"/>
  <c r="F1026" i="3"/>
  <c r="R1025" i="3"/>
  <c r="F1025" i="3"/>
  <c r="R1024" i="3"/>
  <c r="F1024" i="3"/>
  <c r="R1023" i="3"/>
  <c r="F1023" i="3"/>
  <c r="R1022" i="3"/>
  <c r="F1022" i="3"/>
  <c r="R1021" i="3"/>
  <c r="F1021" i="3"/>
  <c r="R1020" i="3"/>
  <c r="F1020" i="3"/>
  <c r="R1019" i="3"/>
  <c r="F1019" i="3"/>
  <c r="R1018" i="3"/>
  <c r="F1018" i="3"/>
  <c r="R1017" i="3"/>
  <c r="F1017" i="3"/>
  <c r="R1016" i="3"/>
  <c r="F1016" i="3"/>
  <c r="R1015" i="3"/>
  <c r="F1015" i="3"/>
  <c r="R1014" i="3"/>
  <c r="F1014" i="3"/>
  <c r="R1013" i="3"/>
  <c r="F1013" i="3"/>
  <c r="R1012" i="3"/>
  <c r="F1012" i="3"/>
  <c r="R1011" i="3"/>
  <c r="F1011" i="3"/>
  <c r="R1010" i="3"/>
  <c r="F1010" i="3"/>
  <c r="R1009" i="3"/>
  <c r="F1009" i="3"/>
  <c r="R1008" i="3"/>
  <c r="F1008" i="3"/>
  <c r="R1007" i="3"/>
  <c r="F1007" i="3"/>
  <c r="R1006" i="3"/>
  <c r="F1006" i="3"/>
  <c r="R1005" i="3"/>
  <c r="F1005" i="3"/>
  <c r="R1004" i="3"/>
  <c r="F1004" i="3"/>
  <c r="R1003" i="3"/>
  <c r="F1003" i="3"/>
  <c r="R1002" i="3"/>
  <c r="F1002" i="3"/>
  <c r="R1001" i="3"/>
  <c r="F1001" i="3"/>
  <c r="R1000" i="3"/>
  <c r="F1000" i="3"/>
  <c r="R999" i="3"/>
  <c r="F999" i="3"/>
  <c r="R998" i="3"/>
  <c r="F998" i="3"/>
  <c r="R997" i="3"/>
  <c r="F997" i="3"/>
  <c r="R996" i="3"/>
  <c r="F996" i="3"/>
  <c r="R995" i="3"/>
  <c r="F995" i="3"/>
  <c r="R994" i="3"/>
  <c r="F994" i="3"/>
  <c r="R993" i="3"/>
  <c r="F993" i="3"/>
  <c r="R992" i="3"/>
  <c r="F992" i="3"/>
  <c r="R991" i="3"/>
  <c r="F991" i="3"/>
  <c r="R990" i="3"/>
  <c r="F990" i="3"/>
  <c r="R989" i="3"/>
  <c r="F989" i="3"/>
  <c r="R988" i="3"/>
  <c r="F988" i="3"/>
  <c r="R987" i="3"/>
  <c r="F987" i="3"/>
  <c r="R986" i="3"/>
  <c r="F986" i="3"/>
  <c r="R985" i="3"/>
  <c r="F985" i="3"/>
  <c r="R984" i="3"/>
  <c r="F984" i="3"/>
  <c r="R983" i="3"/>
  <c r="F983" i="3"/>
  <c r="R982" i="3"/>
  <c r="F982" i="3"/>
  <c r="R981" i="3"/>
  <c r="F981" i="3"/>
  <c r="R980" i="3"/>
  <c r="F980" i="3"/>
  <c r="R979" i="3"/>
  <c r="F979" i="3"/>
  <c r="R978" i="3"/>
  <c r="F978" i="3"/>
  <c r="R977" i="3"/>
  <c r="F977" i="3"/>
  <c r="R976" i="3"/>
  <c r="F976" i="3"/>
  <c r="R975" i="3"/>
  <c r="F975" i="3"/>
  <c r="R974" i="3"/>
  <c r="F974" i="3"/>
  <c r="R973" i="3"/>
  <c r="F973" i="3"/>
  <c r="R972" i="3"/>
  <c r="F972" i="3"/>
  <c r="R971" i="3"/>
  <c r="F971" i="3"/>
  <c r="R970" i="3"/>
  <c r="F970" i="3"/>
  <c r="R969" i="3"/>
  <c r="F969" i="3"/>
  <c r="R968" i="3"/>
  <c r="F968" i="3"/>
  <c r="R967" i="3"/>
  <c r="F967" i="3"/>
  <c r="R966" i="3"/>
  <c r="F966" i="3"/>
  <c r="R965" i="3"/>
  <c r="F965" i="3"/>
  <c r="R964" i="3"/>
  <c r="F964" i="3"/>
  <c r="R963" i="3"/>
  <c r="F963" i="3"/>
  <c r="R962" i="3"/>
  <c r="F962" i="3"/>
  <c r="R961" i="3"/>
  <c r="F961" i="3"/>
  <c r="R960" i="3"/>
  <c r="F960" i="3"/>
  <c r="R959" i="3"/>
  <c r="F959" i="3"/>
  <c r="R958" i="3"/>
  <c r="F958" i="3"/>
  <c r="R957" i="3"/>
  <c r="F957" i="3"/>
  <c r="R956" i="3"/>
  <c r="F956" i="3"/>
  <c r="R955" i="3"/>
  <c r="F955" i="3"/>
  <c r="R954" i="3"/>
  <c r="F954" i="3"/>
  <c r="R953" i="3"/>
  <c r="F953" i="3"/>
  <c r="R952" i="3"/>
  <c r="F952" i="3"/>
  <c r="R951" i="3"/>
  <c r="F951" i="3"/>
  <c r="R950" i="3"/>
  <c r="F950" i="3"/>
  <c r="R949" i="3"/>
  <c r="F949" i="3"/>
  <c r="R948" i="3"/>
  <c r="F948" i="3"/>
  <c r="R947" i="3"/>
  <c r="F947" i="3"/>
  <c r="R946" i="3"/>
  <c r="F946" i="3"/>
  <c r="R945" i="3"/>
  <c r="F945" i="3"/>
  <c r="R944" i="3"/>
  <c r="F944" i="3"/>
  <c r="R943" i="3"/>
  <c r="F943" i="3"/>
  <c r="R942" i="3"/>
  <c r="F942" i="3"/>
  <c r="R941" i="3"/>
  <c r="F941" i="3"/>
  <c r="R940" i="3"/>
  <c r="F940" i="3"/>
  <c r="R939" i="3"/>
  <c r="F939" i="3"/>
  <c r="R938" i="3"/>
  <c r="F938" i="3"/>
  <c r="R937" i="3"/>
  <c r="F937" i="3"/>
  <c r="R936" i="3"/>
  <c r="F936" i="3"/>
  <c r="R935" i="3"/>
  <c r="F935" i="3"/>
  <c r="R934" i="3"/>
  <c r="F934" i="3"/>
  <c r="R933" i="3"/>
  <c r="F933" i="3"/>
  <c r="R932" i="3"/>
  <c r="F932" i="3"/>
  <c r="R931" i="3"/>
  <c r="F931" i="3"/>
  <c r="R930" i="3"/>
  <c r="F930" i="3"/>
  <c r="R929" i="3"/>
  <c r="F929" i="3"/>
  <c r="R928" i="3"/>
  <c r="F928" i="3"/>
  <c r="R927" i="3"/>
  <c r="F927" i="3"/>
  <c r="R926" i="3"/>
  <c r="F926" i="3"/>
  <c r="R925" i="3"/>
  <c r="F925" i="3"/>
  <c r="R924" i="3"/>
  <c r="F924" i="3"/>
  <c r="R923" i="3"/>
  <c r="F923" i="3"/>
  <c r="R922" i="3"/>
  <c r="F922" i="3"/>
  <c r="R921" i="3"/>
  <c r="F921" i="3"/>
  <c r="R920" i="3"/>
  <c r="F920" i="3"/>
  <c r="R919" i="3"/>
  <c r="F919" i="3"/>
  <c r="R918" i="3"/>
  <c r="F918" i="3"/>
  <c r="R917" i="3"/>
  <c r="F917" i="3"/>
  <c r="R916" i="3"/>
  <c r="F916" i="3"/>
  <c r="R915" i="3"/>
  <c r="F915" i="3"/>
  <c r="R914" i="3"/>
  <c r="F914" i="3"/>
  <c r="R913" i="3"/>
  <c r="F913" i="3"/>
  <c r="R912" i="3"/>
  <c r="F912" i="3"/>
  <c r="R911" i="3"/>
  <c r="F911" i="3"/>
  <c r="R910" i="3"/>
  <c r="F910" i="3"/>
  <c r="R909" i="3"/>
  <c r="F909" i="3"/>
  <c r="R908" i="3"/>
  <c r="F908" i="3"/>
  <c r="R907" i="3"/>
  <c r="F907" i="3"/>
  <c r="R906" i="3"/>
  <c r="F906" i="3"/>
  <c r="R905" i="3"/>
  <c r="F905" i="3"/>
  <c r="R904" i="3"/>
  <c r="F904" i="3"/>
  <c r="R903" i="3"/>
  <c r="F903" i="3"/>
  <c r="R902" i="3"/>
  <c r="F902" i="3"/>
  <c r="R901" i="3"/>
  <c r="F901" i="3"/>
  <c r="R900" i="3"/>
  <c r="F900" i="3"/>
  <c r="R899" i="3"/>
  <c r="F899" i="3"/>
  <c r="R898" i="3"/>
  <c r="F898" i="3"/>
  <c r="R897" i="3"/>
  <c r="F897" i="3"/>
  <c r="R896" i="3"/>
  <c r="F896" i="3"/>
  <c r="R895" i="3"/>
  <c r="F895" i="3"/>
  <c r="R894" i="3"/>
  <c r="F894" i="3"/>
  <c r="R893" i="3"/>
  <c r="F893" i="3"/>
  <c r="R892" i="3"/>
  <c r="F892" i="3"/>
  <c r="R891" i="3"/>
  <c r="F891" i="3"/>
  <c r="R890" i="3"/>
  <c r="F890" i="3"/>
  <c r="R889" i="3"/>
  <c r="F889" i="3"/>
  <c r="R888" i="3"/>
  <c r="F888" i="3"/>
  <c r="R887" i="3"/>
  <c r="F887" i="3"/>
  <c r="R886" i="3"/>
  <c r="F886" i="3"/>
  <c r="R885" i="3"/>
  <c r="F885" i="3"/>
  <c r="R884" i="3"/>
  <c r="F884" i="3"/>
  <c r="R883" i="3"/>
  <c r="F883" i="3"/>
  <c r="R882" i="3"/>
  <c r="F882" i="3"/>
  <c r="R881" i="3"/>
  <c r="F881" i="3"/>
  <c r="R880" i="3"/>
  <c r="F880" i="3"/>
  <c r="R879" i="3"/>
  <c r="F879" i="3"/>
  <c r="R878" i="3"/>
  <c r="F878" i="3"/>
  <c r="R877" i="3"/>
  <c r="F877" i="3"/>
  <c r="R876" i="3"/>
  <c r="F876" i="3"/>
  <c r="R875" i="3"/>
  <c r="F875" i="3"/>
  <c r="R874" i="3"/>
  <c r="F874" i="3"/>
  <c r="R873" i="3"/>
  <c r="F873" i="3"/>
  <c r="R872" i="3"/>
  <c r="F872" i="3"/>
  <c r="R871" i="3"/>
  <c r="F871" i="3"/>
  <c r="R870" i="3"/>
  <c r="F870" i="3"/>
  <c r="R869" i="3"/>
  <c r="F869" i="3"/>
  <c r="R868" i="3"/>
  <c r="F868" i="3"/>
  <c r="R867" i="3"/>
  <c r="F867" i="3"/>
  <c r="R866" i="3"/>
  <c r="F866" i="3"/>
  <c r="R865" i="3"/>
  <c r="F865" i="3"/>
  <c r="R864" i="3"/>
  <c r="F864" i="3"/>
  <c r="R863" i="3"/>
  <c r="F863" i="3"/>
  <c r="R862" i="3"/>
  <c r="F862" i="3"/>
  <c r="R861" i="3"/>
  <c r="F861" i="3"/>
  <c r="R860" i="3"/>
  <c r="F860" i="3"/>
  <c r="R859" i="3"/>
  <c r="F859" i="3"/>
  <c r="R858" i="3"/>
  <c r="F858" i="3"/>
  <c r="R857" i="3"/>
  <c r="F857" i="3"/>
  <c r="R856" i="3"/>
  <c r="F856" i="3"/>
  <c r="R855" i="3"/>
  <c r="F855" i="3"/>
  <c r="R854" i="3"/>
  <c r="F854" i="3"/>
  <c r="R853" i="3"/>
  <c r="F853" i="3"/>
  <c r="R852" i="3"/>
  <c r="F852" i="3"/>
  <c r="R851" i="3"/>
  <c r="F851" i="3"/>
  <c r="R850" i="3"/>
  <c r="F850" i="3"/>
  <c r="R849" i="3"/>
  <c r="F849" i="3"/>
  <c r="R848" i="3"/>
  <c r="F848" i="3"/>
  <c r="R847" i="3"/>
  <c r="F847" i="3"/>
  <c r="R846" i="3"/>
  <c r="F846" i="3"/>
  <c r="R845" i="3"/>
  <c r="F845" i="3"/>
  <c r="R844" i="3"/>
  <c r="F844" i="3"/>
  <c r="R843" i="3"/>
  <c r="F843" i="3"/>
  <c r="R842" i="3"/>
  <c r="F842" i="3"/>
  <c r="R841" i="3"/>
  <c r="F841" i="3"/>
  <c r="R840" i="3"/>
  <c r="F840" i="3"/>
  <c r="R839" i="3"/>
  <c r="F839" i="3"/>
  <c r="R838" i="3"/>
  <c r="F838" i="3"/>
  <c r="R837" i="3"/>
  <c r="F837" i="3"/>
  <c r="R836" i="3"/>
  <c r="F836" i="3"/>
  <c r="R835" i="3"/>
  <c r="F835" i="3"/>
  <c r="R834" i="3"/>
  <c r="F834" i="3"/>
  <c r="R833" i="3"/>
  <c r="F833" i="3"/>
  <c r="R832" i="3"/>
  <c r="F832" i="3"/>
  <c r="R831" i="3"/>
  <c r="F831" i="3"/>
  <c r="R830" i="3"/>
  <c r="F830" i="3"/>
  <c r="R829" i="3"/>
  <c r="F829" i="3"/>
  <c r="R828" i="3"/>
  <c r="F828" i="3"/>
  <c r="R827" i="3"/>
  <c r="F827" i="3"/>
  <c r="R826" i="3"/>
  <c r="F826" i="3"/>
  <c r="R825" i="3"/>
  <c r="F825" i="3"/>
  <c r="R824" i="3"/>
  <c r="F824" i="3"/>
  <c r="R823" i="3"/>
  <c r="F823" i="3"/>
  <c r="R822" i="3"/>
  <c r="F822" i="3"/>
  <c r="R821" i="3"/>
  <c r="F821" i="3"/>
  <c r="R820" i="3"/>
  <c r="F820" i="3"/>
  <c r="R819" i="3"/>
  <c r="F819" i="3"/>
  <c r="R818" i="3"/>
  <c r="F818" i="3"/>
  <c r="R817" i="3"/>
  <c r="F817" i="3"/>
  <c r="R816" i="3"/>
  <c r="F816" i="3"/>
  <c r="R815" i="3"/>
  <c r="F815" i="3"/>
  <c r="R814" i="3"/>
  <c r="F814" i="3"/>
  <c r="R813" i="3"/>
  <c r="F813" i="3"/>
  <c r="R812" i="3"/>
  <c r="F812" i="3"/>
  <c r="R811" i="3"/>
  <c r="F811" i="3"/>
  <c r="R810" i="3"/>
  <c r="F810" i="3"/>
  <c r="R809" i="3"/>
  <c r="F809" i="3"/>
  <c r="R808" i="3"/>
  <c r="F808" i="3"/>
  <c r="R807" i="3"/>
  <c r="F807" i="3"/>
  <c r="R806" i="3"/>
  <c r="F806" i="3"/>
  <c r="R805" i="3"/>
  <c r="F805" i="3"/>
  <c r="R804" i="3"/>
  <c r="F804" i="3"/>
  <c r="R803" i="3"/>
  <c r="F803" i="3"/>
  <c r="R802" i="3"/>
  <c r="F802" i="3"/>
  <c r="R801" i="3"/>
  <c r="F801" i="3"/>
  <c r="R800" i="3"/>
  <c r="F800" i="3"/>
  <c r="R799" i="3"/>
  <c r="F799" i="3"/>
  <c r="R798" i="3"/>
  <c r="F798" i="3"/>
  <c r="R797" i="3"/>
  <c r="F797" i="3"/>
  <c r="R796" i="3"/>
  <c r="F796" i="3"/>
  <c r="R795" i="3"/>
  <c r="F795" i="3"/>
  <c r="R794" i="3"/>
  <c r="F794" i="3"/>
  <c r="R793" i="3"/>
  <c r="F793" i="3"/>
  <c r="R792" i="3"/>
  <c r="F792" i="3"/>
  <c r="R791" i="3"/>
  <c r="F791" i="3"/>
  <c r="R790" i="3"/>
  <c r="F790" i="3"/>
  <c r="R789" i="3"/>
  <c r="F789" i="3"/>
  <c r="R788" i="3"/>
  <c r="F788" i="3"/>
  <c r="R787" i="3"/>
  <c r="F787" i="3"/>
  <c r="R786" i="3"/>
  <c r="F786" i="3"/>
  <c r="R785" i="3"/>
  <c r="F785" i="3"/>
  <c r="R784" i="3"/>
  <c r="F784" i="3"/>
  <c r="R783" i="3"/>
  <c r="F783" i="3"/>
  <c r="R782" i="3"/>
  <c r="F782" i="3"/>
  <c r="R781" i="3"/>
  <c r="F781" i="3"/>
  <c r="R780" i="3"/>
  <c r="F780" i="3"/>
  <c r="R779" i="3"/>
  <c r="F779" i="3"/>
  <c r="R778" i="3"/>
  <c r="F778" i="3"/>
  <c r="R777" i="3"/>
  <c r="F777" i="3"/>
  <c r="R776" i="3"/>
  <c r="F776" i="3"/>
  <c r="R775" i="3"/>
  <c r="F775" i="3"/>
  <c r="R774" i="3"/>
  <c r="F774" i="3"/>
  <c r="R773" i="3"/>
  <c r="F773" i="3"/>
  <c r="R772" i="3"/>
  <c r="F772" i="3"/>
  <c r="R771" i="3"/>
  <c r="F771" i="3"/>
  <c r="R770" i="3"/>
  <c r="F770" i="3"/>
  <c r="R769" i="3"/>
  <c r="F769" i="3"/>
  <c r="R768" i="3"/>
  <c r="F768" i="3"/>
  <c r="R767" i="3"/>
  <c r="F767" i="3"/>
  <c r="R766" i="3"/>
  <c r="F766" i="3"/>
  <c r="R765" i="3"/>
  <c r="F765" i="3"/>
  <c r="R764" i="3"/>
  <c r="F764" i="3"/>
  <c r="R763" i="3"/>
  <c r="F763" i="3"/>
  <c r="R762" i="3"/>
  <c r="F762" i="3"/>
  <c r="R761" i="3"/>
  <c r="F761" i="3"/>
  <c r="R760" i="3"/>
  <c r="F760" i="3"/>
  <c r="R759" i="3"/>
  <c r="F759" i="3"/>
  <c r="R758" i="3"/>
  <c r="F758" i="3"/>
  <c r="R757" i="3"/>
  <c r="F757" i="3"/>
  <c r="R756" i="3"/>
  <c r="F756" i="3"/>
  <c r="R755" i="3"/>
  <c r="F755" i="3"/>
  <c r="R754" i="3"/>
  <c r="F754" i="3"/>
  <c r="R753" i="3"/>
  <c r="F753" i="3"/>
  <c r="R752" i="3"/>
  <c r="F752" i="3"/>
  <c r="R751" i="3"/>
  <c r="F751" i="3"/>
  <c r="R750" i="3"/>
  <c r="F750" i="3"/>
  <c r="R749" i="3"/>
  <c r="F749" i="3"/>
  <c r="R748" i="3"/>
  <c r="F748" i="3"/>
  <c r="R747" i="3"/>
  <c r="F747" i="3"/>
  <c r="R746" i="3"/>
  <c r="F746" i="3"/>
  <c r="R745" i="3"/>
  <c r="F745" i="3"/>
  <c r="R744" i="3"/>
  <c r="F744" i="3"/>
  <c r="R743" i="3"/>
  <c r="F743" i="3"/>
  <c r="R742" i="3"/>
  <c r="F742" i="3"/>
  <c r="R741" i="3"/>
  <c r="F741" i="3"/>
  <c r="R740" i="3"/>
  <c r="F740" i="3"/>
  <c r="R739" i="3"/>
  <c r="F739" i="3"/>
  <c r="R738" i="3"/>
  <c r="F738" i="3"/>
  <c r="R737" i="3"/>
  <c r="F737" i="3"/>
  <c r="R736" i="3"/>
  <c r="F736" i="3"/>
  <c r="R735" i="3"/>
  <c r="F735" i="3"/>
  <c r="R734" i="3"/>
  <c r="F734" i="3"/>
  <c r="R733" i="3"/>
  <c r="F733" i="3"/>
  <c r="R732" i="3"/>
  <c r="F732" i="3"/>
  <c r="R731" i="3"/>
  <c r="F731" i="3"/>
  <c r="R730" i="3"/>
  <c r="F730" i="3"/>
  <c r="R729" i="3"/>
  <c r="F729" i="3"/>
  <c r="R728" i="3"/>
  <c r="F728" i="3"/>
  <c r="R727" i="3"/>
  <c r="F727" i="3"/>
  <c r="R726" i="3"/>
  <c r="F726" i="3"/>
  <c r="R725" i="3"/>
  <c r="F725" i="3"/>
  <c r="R724" i="3"/>
  <c r="F724" i="3"/>
  <c r="R723" i="3"/>
  <c r="F723" i="3"/>
  <c r="R722" i="3"/>
  <c r="F722" i="3"/>
  <c r="R721" i="3"/>
  <c r="F721" i="3"/>
  <c r="R720" i="3"/>
  <c r="F720" i="3"/>
  <c r="R719" i="3"/>
  <c r="F719" i="3"/>
  <c r="R718" i="3"/>
  <c r="F718" i="3"/>
  <c r="R717" i="3"/>
  <c r="F717" i="3"/>
  <c r="R716" i="3"/>
  <c r="F716" i="3"/>
  <c r="R715" i="3"/>
  <c r="F715" i="3"/>
  <c r="R714" i="3"/>
  <c r="F714" i="3"/>
  <c r="R713" i="3"/>
  <c r="F713" i="3"/>
  <c r="R712" i="3"/>
  <c r="F712" i="3"/>
  <c r="R711" i="3"/>
  <c r="F711" i="3"/>
  <c r="R710" i="3"/>
  <c r="F710" i="3"/>
  <c r="R709" i="3"/>
  <c r="F709" i="3"/>
  <c r="R708" i="3"/>
  <c r="F708" i="3"/>
  <c r="R707" i="3"/>
  <c r="F707" i="3"/>
  <c r="R706" i="3"/>
  <c r="F706" i="3"/>
  <c r="R705" i="3"/>
  <c r="F705" i="3"/>
  <c r="R704" i="3"/>
  <c r="F704" i="3"/>
  <c r="R703" i="3"/>
  <c r="F703" i="3"/>
  <c r="R702" i="3"/>
  <c r="F702" i="3"/>
  <c r="R701" i="3"/>
  <c r="F701" i="3"/>
  <c r="R700" i="3"/>
  <c r="F700" i="3"/>
  <c r="R699" i="3"/>
  <c r="F699" i="3"/>
  <c r="R698" i="3"/>
  <c r="F698" i="3"/>
  <c r="R697" i="3"/>
  <c r="F697" i="3"/>
  <c r="R696" i="3"/>
  <c r="F696" i="3"/>
  <c r="R695" i="3"/>
  <c r="F695" i="3"/>
  <c r="R694" i="3"/>
  <c r="F694" i="3"/>
  <c r="R693" i="3"/>
  <c r="F693" i="3"/>
  <c r="R692" i="3"/>
  <c r="F692" i="3"/>
  <c r="R691" i="3"/>
  <c r="F691" i="3"/>
  <c r="R690" i="3"/>
  <c r="F690" i="3"/>
  <c r="R689" i="3"/>
  <c r="F689" i="3"/>
  <c r="R688" i="3"/>
  <c r="F688" i="3"/>
  <c r="R687" i="3"/>
  <c r="F687" i="3"/>
  <c r="R686" i="3"/>
  <c r="F686" i="3"/>
  <c r="R685" i="3"/>
  <c r="F685" i="3"/>
  <c r="R684" i="3"/>
  <c r="F684" i="3"/>
  <c r="R683" i="3"/>
  <c r="F683" i="3"/>
  <c r="R682" i="3"/>
  <c r="F682" i="3"/>
  <c r="R681" i="3"/>
  <c r="F681" i="3"/>
  <c r="R680" i="3"/>
  <c r="F680" i="3"/>
  <c r="R679" i="3"/>
  <c r="F679" i="3"/>
  <c r="R678" i="3"/>
  <c r="F678" i="3"/>
  <c r="R677" i="3"/>
  <c r="F677" i="3"/>
  <c r="R676" i="3"/>
  <c r="F676" i="3"/>
  <c r="R675" i="3"/>
  <c r="F675" i="3"/>
  <c r="R674" i="3"/>
  <c r="F674" i="3"/>
  <c r="R673" i="3"/>
  <c r="F673" i="3"/>
  <c r="R672" i="3"/>
  <c r="F672" i="3"/>
  <c r="R671" i="3"/>
  <c r="F671" i="3"/>
  <c r="R670" i="3"/>
  <c r="F670" i="3"/>
  <c r="R669" i="3"/>
  <c r="F669" i="3"/>
  <c r="R668" i="3"/>
  <c r="F668" i="3"/>
  <c r="R667" i="3"/>
  <c r="F667" i="3"/>
  <c r="R666" i="3"/>
  <c r="F666" i="3"/>
  <c r="R665" i="3"/>
  <c r="F665" i="3"/>
  <c r="R664" i="3"/>
  <c r="F664" i="3"/>
  <c r="R663" i="3"/>
  <c r="F663" i="3"/>
  <c r="R662" i="3"/>
  <c r="F662" i="3"/>
  <c r="R661" i="3"/>
  <c r="F661" i="3"/>
  <c r="R660" i="3"/>
  <c r="F660" i="3"/>
  <c r="R659" i="3"/>
  <c r="F659" i="3"/>
  <c r="R658" i="3"/>
  <c r="F658" i="3"/>
  <c r="R657" i="3"/>
  <c r="F657" i="3"/>
  <c r="R656" i="3"/>
  <c r="F656" i="3"/>
  <c r="R655" i="3"/>
  <c r="F655" i="3"/>
  <c r="R654" i="3"/>
  <c r="F654" i="3"/>
  <c r="R653" i="3"/>
  <c r="F653" i="3"/>
  <c r="R652" i="3"/>
  <c r="F652" i="3"/>
  <c r="R651" i="3"/>
  <c r="F651" i="3"/>
  <c r="R650" i="3"/>
  <c r="F650" i="3"/>
  <c r="R649" i="3"/>
  <c r="F649" i="3"/>
  <c r="R648" i="3"/>
  <c r="F648" i="3"/>
  <c r="R647" i="3"/>
  <c r="F647" i="3"/>
  <c r="R646" i="3"/>
  <c r="F646" i="3"/>
  <c r="R645" i="3"/>
  <c r="F645" i="3"/>
  <c r="R644" i="3"/>
  <c r="F644" i="3"/>
  <c r="R643" i="3"/>
  <c r="F643" i="3"/>
  <c r="R642" i="3"/>
  <c r="F642" i="3"/>
  <c r="R641" i="3"/>
  <c r="F641" i="3"/>
  <c r="R640" i="3"/>
  <c r="F640" i="3"/>
  <c r="R639" i="3"/>
  <c r="F639" i="3"/>
  <c r="R638" i="3"/>
  <c r="F638" i="3"/>
  <c r="R637" i="3"/>
  <c r="F637" i="3"/>
  <c r="R636" i="3"/>
  <c r="F636" i="3"/>
  <c r="R635" i="3"/>
  <c r="F635" i="3"/>
  <c r="R634" i="3"/>
  <c r="F634" i="3"/>
  <c r="R633" i="3"/>
  <c r="F633" i="3"/>
  <c r="R632" i="3"/>
  <c r="F632" i="3"/>
  <c r="R631" i="3"/>
  <c r="F631" i="3"/>
  <c r="R630" i="3"/>
  <c r="F630" i="3"/>
  <c r="R629" i="3"/>
  <c r="F629" i="3"/>
  <c r="R628" i="3"/>
  <c r="F628" i="3"/>
  <c r="R627" i="3"/>
  <c r="F627" i="3"/>
  <c r="R626" i="3"/>
  <c r="F626" i="3"/>
  <c r="R625" i="3"/>
  <c r="F625" i="3"/>
  <c r="R624" i="3"/>
  <c r="F624" i="3"/>
  <c r="R623" i="3"/>
  <c r="F623" i="3"/>
  <c r="R622" i="3"/>
  <c r="F622" i="3"/>
  <c r="R621" i="3"/>
  <c r="F621" i="3"/>
  <c r="R620" i="3"/>
  <c r="F620" i="3"/>
  <c r="R619" i="3"/>
  <c r="F619" i="3"/>
  <c r="R618" i="3"/>
  <c r="F618" i="3"/>
  <c r="R617" i="3"/>
  <c r="F617" i="3"/>
  <c r="R616" i="3"/>
  <c r="F616" i="3"/>
  <c r="R615" i="3"/>
  <c r="F615" i="3"/>
  <c r="R614" i="3"/>
  <c r="F614" i="3"/>
  <c r="R613" i="3"/>
  <c r="F613" i="3"/>
  <c r="R612" i="3"/>
  <c r="F612" i="3"/>
  <c r="R611" i="3"/>
  <c r="F611" i="3"/>
  <c r="R610" i="3"/>
  <c r="F610" i="3"/>
  <c r="R609" i="3"/>
  <c r="F609" i="3"/>
  <c r="R608" i="3"/>
  <c r="F608" i="3"/>
  <c r="R607" i="3"/>
  <c r="F607" i="3"/>
  <c r="R606" i="3"/>
  <c r="F606" i="3"/>
  <c r="R605" i="3"/>
  <c r="F605" i="3"/>
  <c r="R604" i="3"/>
  <c r="F604" i="3"/>
  <c r="R603" i="3"/>
  <c r="F603" i="3"/>
  <c r="R602" i="3"/>
  <c r="F602" i="3"/>
  <c r="R601" i="3"/>
  <c r="F601" i="3"/>
  <c r="R600" i="3"/>
  <c r="F600" i="3"/>
  <c r="R599" i="3"/>
  <c r="F599" i="3"/>
  <c r="R598" i="3"/>
  <c r="F598" i="3"/>
  <c r="R597" i="3"/>
  <c r="F597" i="3"/>
  <c r="R596" i="3"/>
  <c r="F596" i="3"/>
  <c r="R595" i="3"/>
  <c r="F595" i="3"/>
  <c r="R594" i="3"/>
  <c r="F594" i="3"/>
  <c r="R593" i="3"/>
  <c r="F593" i="3"/>
  <c r="R592" i="3"/>
  <c r="F592" i="3"/>
  <c r="R591" i="3"/>
  <c r="F591" i="3"/>
  <c r="R590" i="3"/>
  <c r="F590" i="3"/>
  <c r="R589" i="3"/>
  <c r="F589" i="3"/>
  <c r="R588" i="3"/>
  <c r="F588" i="3"/>
  <c r="R587" i="3"/>
  <c r="F587" i="3"/>
  <c r="R586" i="3"/>
  <c r="F586" i="3"/>
  <c r="R585" i="3"/>
  <c r="F585" i="3"/>
  <c r="R584" i="3"/>
  <c r="F584" i="3"/>
  <c r="R583" i="3"/>
  <c r="F583" i="3"/>
  <c r="R582" i="3"/>
  <c r="F582" i="3"/>
  <c r="R581" i="3"/>
  <c r="F581" i="3"/>
  <c r="R580" i="3"/>
  <c r="F580" i="3"/>
  <c r="R579" i="3"/>
  <c r="F579" i="3"/>
  <c r="R578" i="3"/>
  <c r="F578" i="3"/>
  <c r="R577" i="3"/>
  <c r="F577" i="3"/>
  <c r="R576" i="3"/>
  <c r="F576" i="3"/>
  <c r="R575" i="3"/>
  <c r="F575" i="3"/>
  <c r="R574" i="3"/>
  <c r="F574" i="3"/>
  <c r="R573" i="3"/>
  <c r="F573" i="3"/>
  <c r="R572" i="3"/>
  <c r="F572" i="3"/>
  <c r="R571" i="3"/>
  <c r="F571" i="3"/>
  <c r="R570" i="3"/>
  <c r="F570" i="3"/>
  <c r="R569" i="3"/>
  <c r="F569" i="3"/>
  <c r="R568" i="3"/>
  <c r="F568" i="3"/>
  <c r="R567" i="3"/>
  <c r="F567" i="3"/>
  <c r="R566" i="3"/>
  <c r="F566" i="3"/>
  <c r="R565" i="3"/>
  <c r="F565" i="3"/>
  <c r="R564" i="3"/>
  <c r="F564" i="3"/>
  <c r="R563" i="3"/>
  <c r="F563" i="3"/>
  <c r="R562" i="3"/>
  <c r="F562" i="3"/>
  <c r="R561" i="3"/>
  <c r="F561" i="3"/>
  <c r="R560" i="3"/>
  <c r="F560" i="3"/>
  <c r="R559" i="3"/>
  <c r="F559" i="3"/>
  <c r="R558" i="3"/>
  <c r="F558" i="3"/>
  <c r="R557" i="3"/>
  <c r="F557" i="3"/>
  <c r="R556" i="3"/>
  <c r="F556" i="3"/>
  <c r="R555" i="3"/>
  <c r="F555" i="3"/>
  <c r="R554" i="3"/>
  <c r="F554" i="3"/>
  <c r="R553" i="3"/>
  <c r="F553" i="3"/>
  <c r="R552" i="3"/>
  <c r="F552" i="3"/>
  <c r="R551" i="3"/>
  <c r="F551" i="3"/>
  <c r="R550" i="3"/>
  <c r="F550" i="3"/>
  <c r="R549" i="3"/>
  <c r="F549" i="3"/>
  <c r="R548" i="3"/>
  <c r="F548" i="3"/>
  <c r="R547" i="3"/>
  <c r="F547" i="3"/>
  <c r="R546" i="3"/>
  <c r="F546" i="3"/>
  <c r="R545" i="3"/>
  <c r="F545" i="3"/>
  <c r="R544" i="3"/>
  <c r="F544" i="3"/>
  <c r="R543" i="3"/>
  <c r="F543" i="3"/>
  <c r="R542" i="3"/>
  <c r="F542" i="3"/>
  <c r="R541" i="3"/>
  <c r="F541" i="3"/>
  <c r="R540" i="3"/>
  <c r="F540" i="3"/>
  <c r="R539" i="3"/>
  <c r="F539" i="3"/>
  <c r="R538" i="3"/>
  <c r="F538" i="3"/>
  <c r="R537" i="3"/>
  <c r="F537" i="3"/>
  <c r="R536" i="3"/>
  <c r="F536" i="3"/>
  <c r="R535" i="3"/>
  <c r="F535" i="3"/>
  <c r="R534" i="3"/>
  <c r="F534" i="3"/>
  <c r="R533" i="3"/>
  <c r="F533" i="3"/>
  <c r="R532" i="3"/>
  <c r="F532" i="3"/>
  <c r="R531" i="3"/>
  <c r="F531" i="3"/>
  <c r="R530" i="3"/>
  <c r="F530" i="3"/>
  <c r="R529" i="3"/>
  <c r="F529" i="3"/>
  <c r="R528" i="3"/>
  <c r="F528" i="3"/>
  <c r="R527" i="3"/>
  <c r="F527" i="3"/>
  <c r="R526" i="3"/>
  <c r="F526" i="3"/>
  <c r="R525" i="3"/>
  <c r="F525" i="3"/>
  <c r="R524" i="3"/>
  <c r="F524" i="3"/>
  <c r="R523" i="3"/>
  <c r="F523" i="3"/>
  <c r="R522" i="3"/>
  <c r="F522" i="3"/>
  <c r="R521" i="3"/>
  <c r="F521" i="3"/>
  <c r="R520" i="3"/>
  <c r="F520" i="3"/>
  <c r="R519" i="3"/>
  <c r="F519" i="3"/>
  <c r="R518" i="3"/>
  <c r="F518" i="3"/>
  <c r="R517" i="3"/>
  <c r="F517" i="3"/>
  <c r="R516" i="3"/>
  <c r="F516" i="3"/>
  <c r="R515" i="3"/>
  <c r="F515" i="3"/>
  <c r="R514" i="3"/>
  <c r="F514" i="3"/>
  <c r="R513" i="3"/>
  <c r="F513" i="3"/>
  <c r="R512" i="3"/>
  <c r="F512" i="3"/>
  <c r="R511" i="3"/>
  <c r="F511" i="3"/>
  <c r="R510" i="3"/>
  <c r="F510" i="3"/>
  <c r="R509" i="3"/>
  <c r="F509" i="3"/>
  <c r="R508" i="3"/>
  <c r="F508" i="3"/>
  <c r="R507" i="3"/>
  <c r="F507" i="3"/>
  <c r="R506" i="3"/>
  <c r="F506" i="3"/>
  <c r="R505" i="3"/>
  <c r="F505" i="3"/>
  <c r="R504" i="3"/>
  <c r="F504" i="3"/>
  <c r="R503" i="3"/>
  <c r="F503" i="3"/>
  <c r="R502" i="3"/>
  <c r="F502" i="3"/>
  <c r="R501" i="3"/>
  <c r="F501" i="3"/>
  <c r="R500" i="3"/>
  <c r="F500" i="3"/>
  <c r="R499" i="3"/>
  <c r="F499" i="3"/>
  <c r="R498" i="3"/>
  <c r="F498" i="3"/>
  <c r="R497" i="3"/>
  <c r="F497" i="3"/>
  <c r="R496" i="3"/>
  <c r="F496" i="3"/>
  <c r="R495" i="3"/>
  <c r="F495" i="3"/>
  <c r="R494" i="3"/>
  <c r="F494" i="3"/>
  <c r="R493" i="3"/>
  <c r="F493" i="3"/>
  <c r="R492" i="3"/>
  <c r="F492" i="3"/>
  <c r="R491" i="3"/>
  <c r="F491" i="3"/>
  <c r="R490" i="3"/>
  <c r="F490" i="3"/>
  <c r="R489" i="3"/>
  <c r="F489" i="3"/>
  <c r="R488" i="3"/>
  <c r="F488" i="3"/>
  <c r="R487" i="3"/>
  <c r="F487" i="3"/>
  <c r="R486" i="3"/>
  <c r="F486" i="3"/>
  <c r="R485" i="3"/>
  <c r="F485" i="3"/>
  <c r="R484" i="3"/>
  <c r="F484" i="3"/>
  <c r="R483" i="3"/>
  <c r="F483" i="3"/>
  <c r="R482" i="3"/>
  <c r="F482" i="3"/>
  <c r="R481" i="3"/>
  <c r="F481" i="3"/>
  <c r="R480" i="3"/>
  <c r="F480" i="3"/>
  <c r="R479" i="3"/>
  <c r="F479" i="3"/>
  <c r="R478" i="3"/>
  <c r="F478" i="3"/>
  <c r="R477" i="3"/>
  <c r="F477" i="3"/>
  <c r="R476" i="3"/>
  <c r="F476" i="3"/>
  <c r="R475" i="3"/>
  <c r="F475" i="3"/>
  <c r="R474" i="3"/>
  <c r="F474" i="3"/>
  <c r="R473" i="3"/>
  <c r="F473" i="3"/>
  <c r="R472" i="3"/>
  <c r="F472" i="3"/>
  <c r="R471" i="3"/>
  <c r="F471" i="3"/>
  <c r="R470" i="3"/>
  <c r="F470" i="3"/>
  <c r="R469" i="3"/>
  <c r="F469" i="3"/>
  <c r="R468" i="3"/>
  <c r="F468" i="3"/>
  <c r="R467" i="3"/>
  <c r="F467" i="3"/>
  <c r="R466" i="3"/>
  <c r="F466" i="3"/>
  <c r="R465" i="3"/>
  <c r="F465" i="3"/>
  <c r="R464" i="3"/>
  <c r="F464" i="3"/>
  <c r="R463" i="3"/>
  <c r="F463" i="3"/>
  <c r="R462" i="3"/>
  <c r="F462" i="3"/>
  <c r="R461" i="3"/>
  <c r="F461" i="3"/>
  <c r="R460" i="3"/>
  <c r="F460" i="3"/>
  <c r="R459" i="3"/>
  <c r="F459" i="3"/>
  <c r="R458" i="3"/>
  <c r="F458" i="3"/>
  <c r="R457" i="3"/>
  <c r="F457" i="3"/>
  <c r="R456" i="3"/>
  <c r="F456" i="3"/>
  <c r="R455" i="3"/>
  <c r="F455" i="3"/>
  <c r="R454" i="3"/>
  <c r="F454" i="3"/>
  <c r="R453" i="3"/>
  <c r="F453" i="3"/>
  <c r="R452" i="3"/>
  <c r="F452" i="3"/>
  <c r="R451" i="3"/>
  <c r="F451" i="3"/>
  <c r="R450" i="3"/>
  <c r="F450" i="3"/>
  <c r="R449" i="3"/>
  <c r="F449" i="3"/>
  <c r="R448" i="3"/>
  <c r="F448" i="3"/>
  <c r="R447" i="3"/>
  <c r="F447" i="3"/>
  <c r="R446" i="3"/>
  <c r="F446" i="3"/>
  <c r="R445" i="3"/>
  <c r="F445" i="3"/>
  <c r="R444" i="3"/>
  <c r="F444" i="3"/>
  <c r="R443" i="3"/>
  <c r="F443" i="3"/>
  <c r="R442" i="3"/>
  <c r="F442" i="3"/>
  <c r="R441" i="3"/>
  <c r="F441" i="3"/>
  <c r="R440" i="3"/>
  <c r="F440" i="3"/>
  <c r="R439" i="3"/>
  <c r="F439" i="3"/>
  <c r="R438" i="3"/>
  <c r="F438" i="3"/>
  <c r="R437" i="3"/>
  <c r="F437" i="3"/>
  <c r="R436" i="3"/>
  <c r="F436" i="3"/>
  <c r="R435" i="3"/>
  <c r="F435" i="3"/>
  <c r="R434" i="3"/>
  <c r="F434" i="3"/>
  <c r="R433" i="3"/>
  <c r="F433" i="3"/>
  <c r="R432" i="3"/>
  <c r="F432" i="3"/>
  <c r="R431" i="3"/>
  <c r="F431" i="3"/>
  <c r="R430" i="3"/>
  <c r="F430" i="3"/>
  <c r="R429" i="3"/>
  <c r="F429" i="3"/>
  <c r="R428" i="3"/>
  <c r="F428" i="3"/>
  <c r="R427" i="3"/>
  <c r="F427" i="3"/>
  <c r="R426" i="3"/>
  <c r="F426" i="3"/>
  <c r="R425" i="3"/>
  <c r="F425" i="3"/>
  <c r="R424" i="3"/>
  <c r="F424" i="3"/>
  <c r="R423" i="3"/>
  <c r="F423" i="3"/>
  <c r="R422" i="3"/>
  <c r="F422" i="3"/>
  <c r="R421" i="3"/>
  <c r="F421" i="3"/>
  <c r="R420" i="3"/>
  <c r="F420" i="3"/>
  <c r="R419" i="3"/>
  <c r="F419" i="3"/>
  <c r="R418" i="3"/>
  <c r="F418" i="3"/>
  <c r="R417" i="3"/>
  <c r="F417" i="3"/>
  <c r="R416" i="3"/>
  <c r="F416" i="3"/>
  <c r="R415" i="3"/>
  <c r="F415" i="3"/>
  <c r="R414" i="3"/>
  <c r="F414" i="3"/>
  <c r="R413" i="3"/>
  <c r="F413" i="3"/>
  <c r="R412" i="3"/>
  <c r="F412" i="3"/>
  <c r="R411" i="3"/>
  <c r="F411" i="3"/>
  <c r="R410" i="3"/>
  <c r="F410" i="3"/>
  <c r="R409" i="3"/>
  <c r="F409" i="3"/>
  <c r="R408" i="3"/>
  <c r="F408" i="3"/>
  <c r="R407" i="3"/>
  <c r="F407" i="3"/>
  <c r="R406" i="3"/>
  <c r="F406" i="3"/>
  <c r="R405" i="3"/>
  <c r="F405" i="3"/>
  <c r="R404" i="3"/>
  <c r="F404" i="3"/>
  <c r="R403" i="3"/>
  <c r="F403" i="3"/>
  <c r="R402" i="3"/>
  <c r="F402" i="3"/>
  <c r="R401" i="3"/>
  <c r="F401" i="3"/>
  <c r="R400" i="3"/>
  <c r="F400" i="3"/>
  <c r="R399" i="3"/>
  <c r="F399" i="3"/>
  <c r="R398" i="3"/>
  <c r="F398" i="3"/>
  <c r="R397" i="3"/>
  <c r="F397" i="3"/>
  <c r="R396" i="3"/>
  <c r="F396" i="3"/>
  <c r="R395" i="3"/>
  <c r="F395" i="3"/>
  <c r="R394" i="3"/>
  <c r="F394" i="3"/>
  <c r="R393" i="3"/>
  <c r="F393" i="3"/>
  <c r="R392" i="3"/>
  <c r="F392" i="3"/>
  <c r="R391" i="3"/>
  <c r="F391" i="3"/>
  <c r="R390" i="3"/>
  <c r="F390" i="3"/>
  <c r="R389" i="3"/>
  <c r="F389" i="3"/>
  <c r="R388" i="3"/>
  <c r="F388" i="3"/>
  <c r="R387" i="3"/>
  <c r="F387" i="3"/>
  <c r="R386" i="3"/>
  <c r="F386" i="3"/>
  <c r="R385" i="3"/>
  <c r="F385" i="3"/>
  <c r="R384" i="3"/>
  <c r="F384" i="3"/>
  <c r="R383" i="3"/>
  <c r="F383" i="3"/>
  <c r="R382" i="3"/>
  <c r="F382" i="3"/>
  <c r="R381" i="3"/>
  <c r="F381" i="3"/>
  <c r="R380" i="3"/>
  <c r="F380" i="3"/>
  <c r="R379" i="3"/>
  <c r="F379" i="3"/>
  <c r="R378" i="3"/>
  <c r="F378" i="3"/>
  <c r="R377" i="3"/>
  <c r="F377" i="3"/>
  <c r="R376" i="3"/>
  <c r="F376" i="3"/>
  <c r="R375" i="3"/>
  <c r="F375" i="3"/>
  <c r="R374" i="3"/>
  <c r="F374" i="3"/>
  <c r="R373" i="3"/>
  <c r="F373" i="3"/>
  <c r="R372" i="3"/>
  <c r="F372" i="3"/>
  <c r="R371" i="3"/>
  <c r="F371" i="3"/>
  <c r="R370" i="3"/>
  <c r="F370" i="3"/>
  <c r="R369" i="3"/>
  <c r="F369" i="3"/>
  <c r="R368" i="3"/>
  <c r="F368" i="3"/>
  <c r="R367" i="3"/>
  <c r="F367" i="3"/>
  <c r="R366" i="3"/>
  <c r="F366" i="3"/>
  <c r="R365" i="3"/>
  <c r="F365" i="3"/>
  <c r="R364" i="3"/>
  <c r="F364" i="3"/>
  <c r="R363" i="3"/>
  <c r="F363" i="3"/>
  <c r="R362" i="3"/>
  <c r="F362" i="3"/>
  <c r="R361" i="3"/>
  <c r="F361" i="3"/>
  <c r="R360" i="3"/>
  <c r="F360" i="3"/>
  <c r="R359" i="3"/>
  <c r="F359" i="3"/>
  <c r="R358" i="3"/>
  <c r="F358" i="3"/>
  <c r="R357" i="3"/>
  <c r="F357" i="3"/>
  <c r="R356" i="3"/>
  <c r="F356" i="3"/>
  <c r="R355" i="3"/>
  <c r="F355" i="3"/>
  <c r="R354" i="3"/>
  <c r="F354" i="3"/>
  <c r="R353" i="3"/>
  <c r="F353" i="3"/>
  <c r="R352" i="3"/>
  <c r="F352" i="3"/>
  <c r="R351" i="3"/>
  <c r="F351" i="3"/>
  <c r="R350" i="3"/>
  <c r="F350" i="3"/>
  <c r="R349" i="3"/>
  <c r="F349" i="3"/>
  <c r="R348" i="3"/>
  <c r="F348" i="3"/>
  <c r="R347" i="3"/>
  <c r="F347" i="3"/>
  <c r="R346" i="3"/>
  <c r="F346" i="3"/>
  <c r="R345" i="3"/>
  <c r="F345" i="3"/>
  <c r="R344" i="3"/>
  <c r="F344" i="3"/>
  <c r="R343" i="3"/>
  <c r="F343" i="3"/>
  <c r="R342" i="3"/>
  <c r="F342" i="3"/>
  <c r="R341" i="3"/>
  <c r="F341" i="3"/>
  <c r="R340" i="3"/>
  <c r="F340" i="3"/>
  <c r="R339" i="3"/>
  <c r="F339" i="3"/>
  <c r="R338" i="3"/>
  <c r="F338" i="3"/>
  <c r="R337" i="3"/>
  <c r="F337" i="3"/>
  <c r="R336" i="3"/>
  <c r="F336" i="3"/>
  <c r="R335" i="3"/>
  <c r="F335" i="3"/>
  <c r="R334" i="3"/>
  <c r="F334" i="3"/>
  <c r="R333" i="3"/>
  <c r="F333" i="3"/>
  <c r="R332" i="3"/>
  <c r="F332" i="3"/>
  <c r="R331" i="3"/>
  <c r="F331" i="3"/>
  <c r="R330" i="3"/>
  <c r="F330" i="3"/>
  <c r="R329" i="3"/>
  <c r="F329" i="3"/>
  <c r="R328" i="3"/>
  <c r="F328" i="3"/>
  <c r="R327" i="3"/>
  <c r="F327" i="3"/>
  <c r="R326" i="3"/>
  <c r="F326" i="3"/>
  <c r="R325" i="3"/>
  <c r="F325" i="3"/>
  <c r="R324" i="3"/>
  <c r="F324" i="3"/>
  <c r="R323" i="3"/>
  <c r="F323" i="3"/>
  <c r="R322" i="3"/>
  <c r="F322" i="3"/>
  <c r="R321" i="3"/>
  <c r="F321" i="3"/>
  <c r="R320" i="3"/>
  <c r="F320" i="3"/>
  <c r="R319" i="3"/>
  <c r="F319" i="3"/>
  <c r="R318" i="3"/>
  <c r="F318" i="3"/>
  <c r="R317" i="3"/>
  <c r="F317" i="3"/>
  <c r="R316" i="3"/>
  <c r="F316" i="3"/>
  <c r="R315" i="3"/>
  <c r="F315" i="3"/>
  <c r="R314" i="3"/>
  <c r="F314" i="3"/>
  <c r="R313" i="3"/>
  <c r="F313" i="3"/>
  <c r="R312" i="3"/>
  <c r="F312" i="3"/>
  <c r="R311" i="3"/>
  <c r="F311" i="3"/>
  <c r="R310" i="3"/>
  <c r="F310" i="3"/>
  <c r="R309" i="3"/>
  <c r="F309" i="3"/>
  <c r="R308" i="3"/>
  <c r="F308" i="3"/>
  <c r="R307" i="3"/>
  <c r="F307" i="3"/>
  <c r="R306" i="3"/>
  <c r="F306" i="3"/>
  <c r="R305" i="3"/>
  <c r="F305" i="3"/>
  <c r="R304" i="3"/>
  <c r="F304" i="3"/>
  <c r="R303" i="3"/>
  <c r="F303" i="3"/>
  <c r="R302" i="3"/>
  <c r="F302" i="3"/>
  <c r="R301" i="3"/>
  <c r="F301" i="3"/>
  <c r="R300" i="3"/>
  <c r="F300" i="3"/>
  <c r="R299" i="3"/>
  <c r="F299" i="3"/>
  <c r="R298" i="3"/>
  <c r="F298" i="3"/>
  <c r="R297" i="3"/>
  <c r="F297" i="3"/>
  <c r="R296" i="3"/>
  <c r="F296" i="3"/>
  <c r="R295" i="3"/>
  <c r="F295" i="3"/>
  <c r="R294" i="3"/>
  <c r="F294" i="3"/>
  <c r="R293" i="3"/>
  <c r="F293" i="3"/>
  <c r="R292" i="3"/>
  <c r="F292" i="3"/>
  <c r="R291" i="3"/>
  <c r="F291" i="3"/>
  <c r="R290" i="3"/>
  <c r="F290" i="3"/>
  <c r="R289" i="3"/>
  <c r="F289" i="3"/>
  <c r="R288" i="3"/>
  <c r="F288" i="3"/>
  <c r="R287" i="3"/>
  <c r="F287" i="3"/>
  <c r="R286" i="3"/>
  <c r="F286" i="3"/>
  <c r="R285" i="3"/>
  <c r="F285" i="3"/>
  <c r="R284" i="3"/>
  <c r="F284" i="3"/>
  <c r="R283" i="3"/>
  <c r="F283" i="3"/>
  <c r="R282" i="3"/>
  <c r="F282" i="3"/>
  <c r="R281" i="3"/>
  <c r="F281" i="3"/>
  <c r="R280" i="3"/>
  <c r="F280" i="3"/>
  <c r="R279" i="3"/>
  <c r="F279" i="3"/>
  <c r="R278" i="3"/>
  <c r="F278" i="3"/>
  <c r="R277" i="3"/>
  <c r="F277" i="3"/>
  <c r="R276" i="3"/>
  <c r="F276" i="3"/>
  <c r="R275" i="3"/>
  <c r="F275" i="3"/>
  <c r="R274" i="3"/>
  <c r="F274" i="3"/>
  <c r="R273" i="3"/>
  <c r="F273" i="3"/>
  <c r="R272" i="3"/>
  <c r="F272" i="3"/>
  <c r="R271" i="3"/>
  <c r="F271" i="3"/>
  <c r="R270" i="3"/>
  <c r="F270" i="3"/>
  <c r="R269" i="3"/>
  <c r="F269" i="3"/>
  <c r="R268" i="3"/>
  <c r="F268" i="3"/>
  <c r="R267" i="3"/>
  <c r="F267" i="3"/>
  <c r="R266" i="3"/>
  <c r="F266" i="3"/>
  <c r="R265" i="3"/>
  <c r="F265" i="3"/>
  <c r="R264" i="3"/>
  <c r="F264" i="3"/>
  <c r="R263" i="3"/>
  <c r="F263" i="3"/>
  <c r="R262" i="3"/>
  <c r="F262" i="3"/>
  <c r="R261" i="3"/>
  <c r="F261" i="3"/>
  <c r="R260" i="3"/>
  <c r="F260" i="3"/>
  <c r="R259" i="3"/>
  <c r="F259" i="3"/>
  <c r="R258" i="3"/>
  <c r="F258" i="3"/>
  <c r="R257" i="3"/>
  <c r="F257" i="3"/>
  <c r="R256" i="3"/>
  <c r="F256" i="3"/>
  <c r="R255" i="3"/>
  <c r="F255" i="3"/>
  <c r="R254" i="3"/>
  <c r="F254" i="3"/>
  <c r="R253" i="3"/>
  <c r="F253" i="3"/>
  <c r="R252" i="3"/>
  <c r="F252" i="3"/>
  <c r="R251" i="3"/>
  <c r="F251" i="3"/>
  <c r="R250" i="3"/>
  <c r="F250" i="3"/>
  <c r="R249" i="3"/>
  <c r="F249" i="3"/>
  <c r="R248" i="3"/>
  <c r="F248" i="3"/>
  <c r="R247" i="3"/>
  <c r="F247" i="3"/>
  <c r="R246" i="3"/>
  <c r="F246" i="3"/>
  <c r="R245" i="3"/>
  <c r="F245" i="3"/>
  <c r="R244" i="3"/>
  <c r="F244" i="3"/>
  <c r="R243" i="3"/>
  <c r="F243" i="3"/>
  <c r="R242" i="3"/>
  <c r="F242" i="3"/>
  <c r="R241" i="3"/>
  <c r="F241" i="3"/>
  <c r="R240" i="3"/>
  <c r="F240" i="3"/>
  <c r="R239" i="3"/>
  <c r="F239" i="3"/>
  <c r="R238" i="3"/>
  <c r="F238" i="3"/>
  <c r="R237" i="3"/>
  <c r="F237" i="3"/>
  <c r="R236" i="3"/>
  <c r="F236" i="3"/>
  <c r="R235" i="3"/>
  <c r="F235" i="3"/>
  <c r="R234" i="3"/>
  <c r="F234" i="3"/>
  <c r="R233" i="3"/>
  <c r="F233" i="3"/>
  <c r="R232" i="3"/>
  <c r="F232" i="3"/>
  <c r="R231" i="3"/>
  <c r="F231" i="3"/>
  <c r="R230" i="3"/>
  <c r="F230" i="3"/>
  <c r="R229" i="3"/>
  <c r="F229" i="3"/>
  <c r="R228" i="3"/>
  <c r="F228" i="3"/>
  <c r="R227" i="3"/>
  <c r="F227" i="3"/>
  <c r="R226" i="3"/>
  <c r="F226" i="3"/>
  <c r="R225" i="3"/>
  <c r="F225" i="3"/>
  <c r="R224" i="3"/>
  <c r="F224" i="3"/>
  <c r="R223" i="3"/>
  <c r="F223" i="3"/>
  <c r="R222" i="3"/>
  <c r="F222" i="3"/>
  <c r="R221" i="3"/>
  <c r="F221" i="3"/>
  <c r="R220" i="3"/>
  <c r="F220" i="3"/>
  <c r="R219" i="3"/>
  <c r="F219" i="3"/>
  <c r="R218" i="3"/>
  <c r="F218" i="3"/>
  <c r="R217" i="3"/>
  <c r="F217" i="3"/>
  <c r="R216" i="3"/>
  <c r="F216" i="3"/>
  <c r="R215" i="3"/>
  <c r="F215" i="3"/>
  <c r="R214" i="3"/>
  <c r="F214" i="3"/>
  <c r="R213" i="3"/>
  <c r="F213" i="3"/>
  <c r="R212" i="3"/>
  <c r="F212" i="3"/>
  <c r="R211" i="3"/>
  <c r="F211" i="3"/>
  <c r="R210" i="3"/>
  <c r="F210" i="3"/>
  <c r="R209" i="3"/>
  <c r="F209" i="3"/>
  <c r="R208" i="3"/>
  <c r="F208" i="3"/>
  <c r="R207" i="3"/>
  <c r="F207" i="3"/>
  <c r="R206" i="3"/>
  <c r="F206" i="3"/>
  <c r="R205" i="3"/>
  <c r="F205" i="3"/>
  <c r="R204" i="3"/>
  <c r="F204" i="3"/>
  <c r="R203" i="3"/>
  <c r="F203" i="3"/>
  <c r="R202" i="3"/>
  <c r="F202" i="3"/>
  <c r="R201" i="3"/>
  <c r="F201" i="3"/>
  <c r="R200" i="3"/>
  <c r="F200" i="3"/>
  <c r="R199" i="3"/>
  <c r="F199" i="3"/>
  <c r="R198" i="3"/>
  <c r="F198" i="3"/>
  <c r="R197" i="3"/>
  <c r="F197" i="3"/>
  <c r="R196" i="3"/>
  <c r="F196" i="3"/>
  <c r="R195" i="3"/>
  <c r="F195" i="3"/>
  <c r="R194" i="3"/>
  <c r="F194" i="3"/>
  <c r="R193" i="3"/>
  <c r="F193" i="3"/>
  <c r="R192" i="3"/>
  <c r="F192" i="3"/>
  <c r="R191" i="3"/>
  <c r="F191" i="3"/>
  <c r="R190" i="3"/>
  <c r="F190" i="3"/>
  <c r="R189" i="3"/>
  <c r="F189" i="3"/>
  <c r="R188" i="3"/>
  <c r="F188" i="3"/>
  <c r="R187" i="3"/>
  <c r="F187" i="3"/>
  <c r="R186" i="3"/>
  <c r="F186" i="3"/>
  <c r="R185" i="3"/>
  <c r="F185" i="3"/>
  <c r="R184" i="3"/>
  <c r="F184" i="3"/>
  <c r="R183" i="3"/>
  <c r="F183" i="3"/>
  <c r="R182" i="3"/>
  <c r="F182" i="3"/>
  <c r="R181" i="3"/>
  <c r="F181" i="3"/>
  <c r="R180" i="3"/>
  <c r="F180" i="3"/>
  <c r="R179" i="3"/>
  <c r="F179" i="3"/>
  <c r="R178" i="3"/>
  <c r="F178" i="3"/>
  <c r="R177" i="3"/>
  <c r="F177" i="3"/>
  <c r="R176" i="3"/>
  <c r="F176" i="3"/>
  <c r="R175" i="3"/>
  <c r="F175" i="3"/>
  <c r="R174" i="3"/>
  <c r="F174" i="3"/>
  <c r="R173" i="3"/>
  <c r="F173" i="3"/>
  <c r="R172" i="3"/>
  <c r="F172" i="3"/>
  <c r="R171" i="3"/>
  <c r="F171" i="3"/>
  <c r="R170" i="3"/>
  <c r="F170" i="3"/>
  <c r="R169" i="3"/>
  <c r="F169" i="3"/>
  <c r="R168" i="3"/>
  <c r="F168" i="3"/>
  <c r="R167" i="3"/>
  <c r="F167" i="3"/>
  <c r="R166" i="3"/>
  <c r="F166" i="3"/>
  <c r="R165" i="3"/>
  <c r="F165" i="3"/>
  <c r="R164" i="3"/>
  <c r="F164" i="3"/>
  <c r="R163" i="3"/>
  <c r="F163" i="3"/>
  <c r="R162" i="3"/>
  <c r="F162" i="3"/>
  <c r="R161" i="3"/>
  <c r="F161" i="3"/>
  <c r="R160" i="3"/>
  <c r="F160" i="3"/>
  <c r="R159" i="3"/>
  <c r="F159" i="3"/>
  <c r="R158" i="3"/>
  <c r="F158" i="3"/>
  <c r="R157" i="3"/>
  <c r="F157" i="3"/>
  <c r="R156" i="3"/>
  <c r="F156" i="3"/>
  <c r="R155" i="3"/>
  <c r="F155" i="3"/>
  <c r="R154" i="3"/>
  <c r="F154" i="3"/>
  <c r="R153" i="3"/>
  <c r="F153" i="3"/>
  <c r="R152" i="3"/>
  <c r="F152" i="3"/>
  <c r="R151" i="3"/>
  <c r="F151" i="3"/>
  <c r="R150" i="3"/>
  <c r="F150" i="3"/>
  <c r="R149" i="3"/>
  <c r="F149" i="3"/>
  <c r="R148" i="3"/>
  <c r="F148" i="3"/>
  <c r="R147" i="3"/>
  <c r="F147" i="3"/>
  <c r="R146" i="3"/>
  <c r="F146" i="3"/>
  <c r="R145" i="3"/>
  <c r="F145" i="3"/>
  <c r="R144" i="3"/>
  <c r="F144" i="3"/>
  <c r="R143" i="3"/>
  <c r="F143" i="3"/>
  <c r="R142" i="3"/>
  <c r="F142" i="3"/>
  <c r="R141" i="3"/>
  <c r="F141" i="3"/>
  <c r="R140" i="3"/>
  <c r="F140" i="3"/>
  <c r="R139" i="3"/>
  <c r="F139" i="3"/>
  <c r="R138" i="3"/>
  <c r="F138" i="3"/>
  <c r="R137" i="3"/>
  <c r="F137" i="3"/>
  <c r="R136" i="3"/>
  <c r="F136" i="3"/>
  <c r="R135" i="3"/>
  <c r="F135" i="3"/>
  <c r="R134" i="3"/>
  <c r="F134" i="3"/>
  <c r="R133" i="3"/>
  <c r="F133" i="3"/>
  <c r="R132" i="3"/>
  <c r="F132" i="3"/>
  <c r="R131" i="3"/>
  <c r="F131" i="3"/>
  <c r="R130" i="3"/>
  <c r="F130" i="3"/>
  <c r="R129" i="3"/>
  <c r="F129" i="3"/>
  <c r="R128" i="3"/>
  <c r="F128" i="3"/>
  <c r="R127" i="3"/>
  <c r="F127" i="3"/>
  <c r="R126" i="3"/>
  <c r="F126" i="3"/>
  <c r="R125" i="3"/>
  <c r="F125" i="3"/>
  <c r="R124" i="3"/>
  <c r="F124" i="3"/>
  <c r="R123" i="3"/>
  <c r="F123" i="3"/>
  <c r="R122" i="3"/>
  <c r="F122" i="3"/>
  <c r="R121" i="3"/>
  <c r="F121" i="3"/>
  <c r="R120" i="3"/>
  <c r="F120" i="3"/>
  <c r="R119" i="3"/>
  <c r="F119" i="3"/>
  <c r="R118" i="3"/>
  <c r="F118" i="3"/>
  <c r="R117" i="3"/>
  <c r="F117" i="3"/>
  <c r="R116" i="3"/>
  <c r="F116" i="3"/>
  <c r="R115" i="3"/>
  <c r="F115" i="3"/>
  <c r="R114" i="3"/>
  <c r="F114" i="3"/>
  <c r="R113" i="3"/>
  <c r="F113" i="3"/>
  <c r="R112" i="3"/>
  <c r="F112" i="3"/>
  <c r="R111" i="3"/>
  <c r="F111" i="3"/>
  <c r="R110" i="3"/>
  <c r="F110" i="3"/>
  <c r="R109" i="3"/>
  <c r="F109" i="3"/>
  <c r="R108" i="3"/>
  <c r="F108" i="3"/>
  <c r="R107" i="3"/>
  <c r="F107" i="3"/>
  <c r="R106" i="3"/>
  <c r="F106" i="3"/>
  <c r="R105" i="3"/>
  <c r="F105" i="3"/>
  <c r="R104" i="3"/>
  <c r="F104" i="3"/>
  <c r="R103" i="3"/>
  <c r="F103" i="3"/>
  <c r="R102" i="3"/>
  <c r="F102" i="3"/>
  <c r="R101" i="3"/>
  <c r="F101" i="3"/>
  <c r="R100" i="3"/>
  <c r="F100" i="3"/>
  <c r="R99" i="3"/>
  <c r="F99" i="3"/>
  <c r="R98" i="3"/>
  <c r="F98" i="3"/>
  <c r="R97" i="3"/>
  <c r="F97" i="3"/>
  <c r="R96" i="3"/>
  <c r="F96" i="3"/>
  <c r="R95" i="3"/>
  <c r="F95" i="3"/>
  <c r="R94" i="3"/>
  <c r="F94" i="3"/>
  <c r="R93" i="3"/>
  <c r="F93" i="3"/>
  <c r="R92" i="3"/>
  <c r="F92" i="3"/>
  <c r="R91" i="3"/>
  <c r="F91" i="3"/>
  <c r="R90" i="3"/>
  <c r="F90" i="3"/>
  <c r="R89" i="3"/>
  <c r="F89" i="3"/>
  <c r="R88" i="3"/>
  <c r="F88" i="3"/>
  <c r="R87" i="3"/>
  <c r="F87" i="3"/>
  <c r="R86" i="3"/>
  <c r="F86" i="3"/>
  <c r="R85" i="3"/>
  <c r="F85" i="3"/>
  <c r="R84" i="3"/>
  <c r="F84" i="3"/>
  <c r="R83" i="3"/>
  <c r="F83" i="3"/>
  <c r="R82" i="3"/>
  <c r="F82" i="3"/>
  <c r="R81" i="3"/>
  <c r="F81" i="3"/>
  <c r="R80" i="3"/>
  <c r="F80" i="3"/>
  <c r="R79" i="3"/>
  <c r="F79" i="3"/>
  <c r="R78" i="3"/>
  <c r="F78" i="3"/>
  <c r="R77" i="3"/>
  <c r="F77" i="3"/>
  <c r="R76" i="3"/>
  <c r="F76" i="3"/>
  <c r="R75" i="3"/>
  <c r="F75" i="3"/>
  <c r="R74" i="3"/>
  <c r="F74" i="3"/>
  <c r="R73" i="3"/>
  <c r="F73" i="3"/>
  <c r="R72" i="3"/>
  <c r="F72" i="3"/>
  <c r="R71" i="3"/>
  <c r="F71" i="3"/>
  <c r="R70" i="3"/>
  <c r="F70" i="3"/>
  <c r="R69" i="3"/>
  <c r="F69" i="3"/>
  <c r="R68" i="3"/>
  <c r="F68" i="3"/>
  <c r="R67" i="3"/>
  <c r="F67" i="3"/>
  <c r="R66" i="3"/>
  <c r="F66" i="3"/>
  <c r="R65" i="3"/>
  <c r="F65" i="3"/>
  <c r="R64" i="3"/>
  <c r="F64" i="3"/>
  <c r="R63" i="3"/>
  <c r="F63" i="3"/>
  <c r="R62" i="3"/>
  <c r="F62" i="3"/>
  <c r="R61" i="3"/>
  <c r="F61" i="3"/>
  <c r="R60" i="3"/>
  <c r="F60" i="3"/>
  <c r="R59" i="3"/>
  <c r="F59" i="3"/>
  <c r="R58" i="3"/>
  <c r="F58" i="3"/>
  <c r="R57" i="3"/>
  <c r="F57" i="3"/>
  <c r="R56" i="3"/>
  <c r="F56" i="3"/>
  <c r="R55" i="3"/>
  <c r="F55" i="3"/>
  <c r="R54" i="3"/>
  <c r="F54" i="3"/>
  <c r="R53" i="3"/>
  <c r="F53" i="3"/>
  <c r="R52" i="3"/>
  <c r="F52" i="3"/>
  <c r="R51" i="3"/>
  <c r="F51" i="3"/>
  <c r="R50" i="3"/>
  <c r="F50" i="3"/>
  <c r="R49" i="3"/>
  <c r="F49" i="3"/>
  <c r="R48" i="3"/>
  <c r="F48" i="3"/>
  <c r="R47" i="3"/>
  <c r="F47" i="3"/>
  <c r="R46" i="3"/>
  <c r="F46" i="3"/>
  <c r="R45" i="3"/>
  <c r="F45" i="3"/>
  <c r="R44" i="3"/>
  <c r="F44" i="3"/>
  <c r="R43" i="3"/>
  <c r="F43" i="3"/>
  <c r="R42" i="3"/>
  <c r="F42" i="3"/>
  <c r="R41" i="3"/>
  <c r="F41" i="3"/>
  <c r="R40" i="3"/>
  <c r="F40" i="3"/>
  <c r="R39" i="3"/>
  <c r="F39" i="3"/>
  <c r="R38" i="3"/>
  <c r="F38" i="3"/>
  <c r="R37" i="3"/>
  <c r="F37" i="3"/>
  <c r="R36" i="3"/>
  <c r="F36" i="3"/>
  <c r="R35" i="3"/>
  <c r="F35" i="3"/>
  <c r="R34" i="3"/>
  <c r="F34" i="3"/>
  <c r="R33" i="3"/>
  <c r="F33" i="3"/>
  <c r="R32" i="3"/>
  <c r="F32" i="3"/>
  <c r="R31" i="3"/>
  <c r="F31" i="3"/>
  <c r="R30" i="3"/>
  <c r="F30" i="3"/>
  <c r="R29" i="3"/>
  <c r="F29" i="3"/>
  <c r="R28" i="3"/>
  <c r="F28" i="3"/>
  <c r="R27" i="3"/>
  <c r="F27" i="3"/>
  <c r="R26" i="3"/>
  <c r="F26" i="3"/>
  <c r="R25" i="3"/>
  <c r="F25" i="3"/>
  <c r="R24" i="3"/>
  <c r="F24" i="3"/>
  <c r="R23" i="3"/>
  <c r="F23" i="3"/>
  <c r="R22" i="3"/>
  <c r="F22" i="3"/>
  <c r="R21" i="3"/>
  <c r="F21" i="3"/>
  <c r="R20" i="3"/>
  <c r="F20" i="3"/>
  <c r="R19" i="3"/>
  <c r="F19" i="3"/>
  <c r="R18" i="3"/>
  <c r="F18" i="3"/>
  <c r="R17" i="3"/>
  <c r="F17" i="3"/>
  <c r="R16" i="3"/>
  <c r="F16" i="3"/>
  <c r="R15" i="3"/>
  <c r="F15" i="3"/>
  <c r="R14" i="3"/>
  <c r="F14" i="3"/>
  <c r="R13" i="3"/>
  <c r="F13" i="3"/>
  <c r="R12" i="3"/>
  <c r="F12" i="3"/>
  <c r="R11" i="3"/>
  <c r="F11" i="3"/>
  <c r="R10" i="3"/>
  <c r="F10" i="3"/>
  <c r="R9" i="3"/>
  <c r="F9" i="3"/>
  <c r="R8" i="3"/>
  <c r="F8" i="3"/>
  <c r="R7" i="3"/>
  <c r="F7" i="3"/>
  <c r="R6" i="3"/>
  <c r="F6" i="3"/>
  <c r="R5" i="3"/>
  <c r="F5" i="3"/>
  <c r="R4" i="3"/>
  <c r="F4" i="3"/>
  <c r="R3" i="3"/>
  <c r="F3" i="3"/>
  <c r="R2" i="3"/>
  <c r="F2" i="3"/>
  <c r="G2" i="3" s="1"/>
  <c r="P1048" i="1"/>
  <c r="M1048" i="1"/>
  <c r="E1048" i="1"/>
  <c r="P1047" i="1"/>
  <c r="M1047" i="1"/>
  <c r="E1047" i="1"/>
  <c r="P1046" i="1"/>
  <c r="M1046" i="1"/>
  <c r="E1046" i="1"/>
  <c r="P1045" i="1"/>
  <c r="M1045" i="1"/>
  <c r="E1045" i="1"/>
  <c r="P1044" i="1"/>
  <c r="M1044" i="1"/>
  <c r="E1044" i="1"/>
  <c r="P1043" i="1"/>
  <c r="M1043" i="1"/>
  <c r="E1043" i="1"/>
  <c r="P1042" i="1"/>
  <c r="M1042" i="1"/>
  <c r="E1042" i="1"/>
  <c r="P1041" i="1"/>
  <c r="M1041" i="1"/>
  <c r="E1041" i="1"/>
  <c r="P1040" i="1"/>
  <c r="M1040" i="1"/>
  <c r="E1040" i="1"/>
  <c r="P1039" i="1"/>
  <c r="M1039" i="1"/>
  <c r="E1039" i="1"/>
  <c r="P1038" i="1"/>
  <c r="M1038" i="1"/>
  <c r="E1038" i="1"/>
  <c r="P1037" i="1"/>
  <c r="M1037" i="1"/>
  <c r="E1037" i="1"/>
  <c r="P1036" i="1"/>
  <c r="M1036" i="1"/>
  <c r="E1036" i="1"/>
  <c r="P1035" i="1"/>
  <c r="M1035" i="1"/>
  <c r="E1035" i="1"/>
  <c r="P1034" i="1"/>
  <c r="M1034" i="1"/>
  <c r="E1034" i="1"/>
  <c r="P1033" i="1"/>
  <c r="M1033" i="1"/>
  <c r="E1033" i="1"/>
  <c r="P1032" i="1"/>
  <c r="M1032" i="1"/>
  <c r="E1032" i="1"/>
  <c r="P1031" i="1"/>
  <c r="M1031" i="1"/>
  <c r="E1031" i="1"/>
  <c r="P1030" i="1"/>
  <c r="M1030" i="1"/>
  <c r="E1030" i="1"/>
  <c r="P1029" i="1"/>
  <c r="M1029" i="1"/>
  <c r="E1029" i="1"/>
  <c r="P1028" i="1"/>
  <c r="M1028" i="1"/>
  <c r="E1028" i="1"/>
  <c r="P1027" i="1"/>
  <c r="M1027" i="1"/>
  <c r="E1027" i="1"/>
  <c r="P1026" i="1"/>
  <c r="M1026" i="1"/>
  <c r="E1026" i="1"/>
  <c r="P1025" i="1"/>
  <c r="M1025" i="1"/>
  <c r="E1025" i="1"/>
  <c r="P1024" i="1"/>
  <c r="M1024" i="1"/>
  <c r="E1024" i="1"/>
  <c r="P1023" i="1"/>
  <c r="M1023" i="1"/>
  <c r="E1023" i="1"/>
  <c r="P1022" i="1"/>
  <c r="M1022" i="1"/>
  <c r="E1022" i="1"/>
  <c r="P1021" i="1"/>
  <c r="M1021" i="1"/>
  <c r="E1021" i="1"/>
  <c r="P1020" i="1"/>
  <c r="M1020" i="1"/>
  <c r="E1020" i="1"/>
  <c r="P1019" i="1"/>
  <c r="M1019" i="1"/>
  <c r="E1019" i="1"/>
  <c r="P1018" i="1"/>
  <c r="M1018" i="1"/>
  <c r="E1018" i="1"/>
  <c r="P1017" i="1"/>
  <c r="M1017" i="1"/>
  <c r="E1017" i="1"/>
  <c r="P1016" i="1"/>
  <c r="M1016" i="1"/>
  <c r="E1016" i="1"/>
  <c r="P1015" i="1"/>
  <c r="M1015" i="1"/>
  <c r="E1015" i="1"/>
  <c r="P1014" i="1"/>
  <c r="M1014" i="1"/>
  <c r="E1014" i="1"/>
  <c r="P1013" i="1"/>
  <c r="M1013" i="1"/>
  <c r="E1013" i="1"/>
  <c r="P1012" i="1"/>
  <c r="M1012" i="1"/>
  <c r="E1012" i="1"/>
  <c r="P1011" i="1"/>
  <c r="M1011" i="1"/>
  <c r="E1011" i="1"/>
  <c r="P1010" i="1"/>
  <c r="M1010" i="1"/>
  <c r="E1010" i="1"/>
  <c r="P1009" i="1"/>
  <c r="M1009" i="1"/>
  <c r="E1009" i="1"/>
  <c r="P1008" i="1"/>
  <c r="M1008" i="1"/>
  <c r="E1008" i="1"/>
  <c r="P1007" i="1"/>
  <c r="M1007" i="1"/>
  <c r="E1007" i="1"/>
  <c r="P1006" i="1"/>
  <c r="M1006" i="1"/>
  <c r="E1006" i="1"/>
  <c r="P1005" i="1"/>
  <c r="M1005" i="1"/>
  <c r="E1005" i="1"/>
  <c r="P1004" i="1"/>
  <c r="M1004" i="1"/>
  <c r="E1004" i="1"/>
  <c r="P1003" i="1"/>
  <c r="M1003" i="1"/>
  <c r="E1003" i="1"/>
  <c r="P1002" i="1"/>
  <c r="M1002" i="1"/>
  <c r="E1002" i="1"/>
  <c r="P1001" i="1"/>
  <c r="M1001" i="1"/>
  <c r="E1001" i="1"/>
  <c r="P1000" i="1"/>
  <c r="M1000" i="1"/>
  <c r="E1000" i="1"/>
  <c r="P999" i="1"/>
  <c r="M999" i="1"/>
  <c r="E999" i="1"/>
  <c r="P998" i="1"/>
  <c r="M998" i="1"/>
  <c r="E998" i="1"/>
  <c r="P997" i="1"/>
  <c r="M997" i="1"/>
  <c r="E997" i="1"/>
  <c r="P996" i="1"/>
  <c r="M996" i="1"/>
  <c r="E996" i="1"/>
  <c r="P995" i="1"/>
  <c r="M995" i="1"/>
  <c r="E995" i="1"/>
  <c r="P994" i="1"/>
  <c r="M994" i="1"/>
  <c r="E994" i="1"/>
  <c r="P993" i="1"/>
  <c r="M993" i="1"/>
  <c r="E993" i="1"/>
  <c r="P992" i="1"/>
  <c r="M992" i="1"/>
  <c r="E992" i="1"/>
  <c r="P991" i="1"/>
  <c r="M991" i="1"/>
  <c r="E991" i="1"/>
  <c r="P990" i="1"/>
  <c r="M990" i="1"/>
  <c r="E990" i="1"/>
  <c r="P989" i="1"/>
  <c r="M989" i="1"/>
  <c r="E989" i="1"/>
  <c r="P988" i="1"/>
  <c r="M988" i="1"/>
  <c r="E988" i="1"/>
  <c r="P987" i="1"/>
  <c r="M987" i="1"/>
  <c r="E987" i="1"/>
  <c r="P986" i="1"/>
  <c r="M986" i="1"/>
  <c r="E986" i="1"/>
  <c r="P985" i="1"/>
  <c r="M985" i="1"/>
  <c r="E985" i="1"/>
  <c r="P984" i="1"/>
  <c r="M984" i="1"/>
  <c r="E984" i="1"/>
  <c r="P983" i="1"/>
  <c r="M983" i="1"/>
  <c r="E983" i="1"/>
  <c r="P982" i="1"/>
  <c r="M982" i="1"/>
  <c r="E982" i="1"/>
  <c r="P981" i="1"/>
  <c r="M981" i="1"/>
  <c r="E981" i="1"/>
  <c r="P980" i="1"/>
  <c r="M980" i="1"/>
  <c r="E980" i="1"/>
  <c r="P979" i="1"/>
  <c r="M979" i="1"/>
  <c r="E979" i="1"/>
  <c r="P978" i="1"/>
  <c r="M978" i="1"/>
  <c r="E978" i="1"/>
  <c r="P977" i="1"/>
  <c r="M977" i="1"/>
  <c r="E977" i="1"/>
  <c r="P976" i="1"/>
  <c r="M976" i="1"/>
  <c r="E976" i="1"/>
  <c r="P975" i="1"/>
  <c r="M975" i="1"/>
  <c r="E975" i="1"/>
  <c r="P974" i="1"/>
  <c r="M974" i="1"/>
  <c r="E974" i="1"/>
  <c r="P973" i="1"/>
  <c r="M973" i="1"/>
  <c r="E973" i="1"/>
  <c r="P972" i="1"/>
  <c r="M972" i="1"/>
  <c r="E972" i="1"/>
  <c r="P971" i="1"/>
  <c r="M971" i="1"/>
  <c r="E971" i="1"/>
  <c r="P970" i="1"/>
  <c r="M970" i="1"/>
  <c r="E970" i="1"/>
  <c r="P969" i="1"/>
  <c r="M969" i="1"/>
  <c r="E969" i="1"/>
  <c r="P968" i="1"/>
  <c r="M968" i="1"/>
  <c r="E968" i="1"/>
  <c r="P967" i="1"/>
  <c r="M967" i="1"/>
  <c r="E967" i="1"/>
  <c r="P966" i="1"/>
  <c r="M966" i="1"/>
  <c r="E966" i="1"/>
  <c r="P965" i="1"/>
  <c r="M965" i="1"/>
  <c r="E965" i="1"/>
  <c r="P964" i="1"/>
  <c r="M964" i="1"/>
  <c r="E964" i="1"/>
  <c r="P963" i="1"/>
  <c r="M963" i="1"/>
  <c r="E963" i="1"/>
  <c r="P962" i="1"/>
  <c r="M962" i="1"/>
  <c r="E962" i="1"/>
  <c r="P961" i="1"/>
  <c r="M961" i="1"/>
  <c r="E961" i="1"/>
  <c r="P960" i="1"/>
  <c r="M960" i="1"/>
  <c r="E960" i="1"/>
  <c r="P959" i="1"/>
  <c r="M959" i="1"/>
  <c r="E959" i="1"/>
  <c r="P958" i="1"/>
  <c r="M958" i="1"/>
  <c r="E958" i="1"/>
  <c r="P957" i="1"/>
  <c r="M957" i="1"/>
  <c r="E957" i="1"/>
  <c r="P956" i="1"/>
  <c r="M956" i="1"/>
  <c r="E956" i="1"/>
  <c r="P955" i="1"/>
  <c r="M955" i="1"/>
  <c r="E955" i="1"/>
  <c r="P954" i="1"/>
  <c r="M954" i="1"/>
  <c r="E954" i="1"/>
  <c r="P953" i="1"/>
  <c r="M953" i="1"/>
  <c r="E953" i="1"/>
  <c r="P952" i="1"/>
  <c r="M952" i="1"/>
  <c r="E952" i="1"/>
  <c r="P951" i="1"/>
  <c r="M951" i="1"/>
  <c r="E951" i="1"/>
  <c r="P950" i="1"/>
  <c r="M950" i="1"/>
  <c r="E950" i="1"/>
  <c r="P949" i="1"/>
  <c r="M949" i="1"/>
  <c r="E949" i="1"/>
  <c r="P948" i="1"/>
  <c r="M948" i="1"/>
  <c r="E948" i="1"/>
  <c r="P947" i="1"/>
  <c r="M947" i="1"/>
  <c r="E947" i="1"/>
  <c r="P946" i="1"/>
  <c r="M946" i="1"/>
  <c r="E946" i="1"/>
  <c r="P945" i="1"/>
  <c r="M945" i="1"/>
  <c r="E945" i="1"/>
  <c r="P944" i="1"/>
  <c r="M944" i="1"/>
  <c r="E944" i="1"/>
  <c r="P943" i="1"/>
  <c r="M943" i="1"/>
  <c r="E943" i="1"/>
  <c r="P942" i="1"/>
  <c r="M942" i="1"/>
  <c r="E942" i="1"/>
  <c r="P941" i="1"/>
  <c r="M941" i="1"/>
  <c r="E941" i="1"/>
  <c r="P940" i="1"/>
  <c r="M940" i="1"/>
  <c r="E940" i="1"/>
  <c r="P939" i="1"/>
  <c r="M939" i="1"/>
  <c r="E939" i="1"/>
  <c r="P938" i="1"/>
  <c r="M938" i="1"/>
  <c r="E938" i="1"/>
  <c r="P937" i="1"/>
  <c r="M937" i="1"/>
  <c r="E937" i="1"/>
  <c r="P936" i="1"/>
  <c r="M936" i="1"/>
  <c r="E936" i="1"/>
  <c r="P935" i="1"/>
  <c r="M935" i="1"/>
  <c r="E935" i="1"/>
  <c r="P934" i="1"/>
  <c r="M934" i="1"/>
  <c r="E934" i="1"/>
  <c r="P933" i="1"/>
  <c r="M933" i="1"/>
  <c r="E933" i="1"/>
  <c r="P932" i="1"/>
  <c r="M932" i="1"/>
  <c r="E932" i="1"/>
  <c r="P931" i="1"/>
  <c r="M931" i="1"/>
  <c r="E931" i="1"/>
  <c r="P930" i="1"/>
  <c r="M930" i="1"/>
  <c r="E930" i="1"/>
  <c r="P929" i="1"/>
  <c r="M929" i="1"/>
  <c r="E929" i="1"/>
  <c r="P928" i="1"/>
  <c r="M928" i="1"/>
  <c r="E928" i="1"/>
  <c r="P927" i="1"/>
  <c r="M927" i="1"/>
  <c r="E927" i="1"/>
  <c r="P926" i="1"/>
  <c r="M926" i="1"/>
  <c r="E926" i="1"/>
  <c r="P925" i="1"/>
  <c r="M925" i="1"/>
  <c r="E925" i="1"/>
  <c r="P924" i="1"/>
  <c r="M924" i="1"/>
  <c r="E924" i="1"/>
  <c r="P923" i="1"/>
  <c r="M923" i="1"/>
  <c r="E923" i="1"/>
  <c r="P922" i="1"/>
  <c r="M922" i="1"/>
  <c r="E922" i="1"/>
  <c r="P921" i="1"/>
  <c r="M921" i="1"/>
  <c r="E921" i="1"/>
  <c r="P920" i="1"/>
  <c r="M920" i="1"/>
  <c r="E920" i="1"/>
  <c r="P919" i="1"/>
  <c r="M919" i="1"/>
  <c r="E919" i="1"/>
  <c r="P918" i="1"/>
  <c r="M918" i="1"/>
  <c r="E918" i="1"/>
  <c r="P917" i="1"/>
  <c r="M917" i="1"/>
  <c r="E917" i="1"/>
  <c r="P916" i="1"/>
  <c r="M916" i="1"/>
  <c r="E916" i="1"/>
  <c r="P915" i="1"/>
  <c r="M915" i="1"/>
  <c r="E915" i="1"/>
  <c r="P914" i="1"/>
  <c r="M914" i="1"/>
  <c r="E914" i="1"/>
  <c r="P913" i="1"/>
  <c r="M913" i="1"/>
  <c r="E913" i="1"/>
  <c r="P912" i="1"/>
  <c r="M912" i="1"/>
  <c r="E912" i="1"/>
  <c r="P911" i="1"/>
  <c r="M911" i="1"/>
  <c r="E911" i="1"/>
  <c r="P910" i="1"/>
  <c r="M910" i="1"/>
  <c r="E910" i="1"/>
  <c r="P909" i="1"/>
  <c r="M909" i="1"/>
  <c r="E909" i="1"/>
  <c r="P908" i="1"/>
  <c r="M908" i="1"/>
  <c r="E908" i="1"/>
  <c r="P907" i="1"/>
  <c r="M907" i="1"/>
  <c r="E907" i="1"/>
  <c r="P906" i="1"/>
  <c r="M906" i="1"/>
  <c r="E906" i="1"/>
  <c r="P905" i="1"/>
  <c r="M905" i="1"/>
  <c r="E905" i="1"/>
  <c r="P904" i="1"/>
  <c r="M904" i="1"/>
  <c r="E904" i="1"/>
  <c r="P903" i="1"/>
  <c r="M903" i="1"/>
  <c r="E903" i="1"/>
  <c r="P902" i="1"/>
  <c r="M902" i="1"/>
  <c r="E902" i="1"/>
  <c r="P901" i="1"/>
  <c r="M901" i="1"/>
  <c r="E901" i="1"/>
  <c r="P900" i="1"/>
  <c r="M900" i="1"/>
  <c r="E900" i="1"/>
  <c r="P899" i="1"/>
  <c r="M899" i="1"/>
  <c r="E899" i="1"/>
  <c r="P898" i="1"/>
  <c r="M898" i="1"/>
  <c r="E898" i="1"/>
  <c r="P897" i="1"/>
  <c r="M897" i="1"/>
  <c r="E897" i="1"/>
  <c r="P896" i="1"/>
  <c r="M896" i="1"/>
  <c r="E896" i="1"/>
  <c r="P895" i="1"/>
  <c r="M895" i="1"/>
  <c r="E895" i="1"/>
  <c r="P894" i="1"/>
  <c r="M894" i="1"/>
  <c r="E894" i="1"/>
  <c r="P893" i="1"/>
  <c r="M893" i="1"/>
  <c r="E893" i="1"/>
  <c r="P892" i="1"/>
  <c r="M892" i="1"/>
  <c r="E892" i="1"/>
  <c r="P891" i="1"/>
  <c r="M891" i="1"/>
  <c r="E891" i="1"/>
  <c r="P890" i="1"/>
  <c r="M890" i="1"/>
  <c r="E890" i="1"/>
  <c r="P889" i="1"/>
  <c r="M889" i="1"/>
  <c r="E889" i="1"/>
  <c r="P888" i="1"/>
  <c r="M888" i="1"/>
  <c r="E888" i="1"/>
  <c r="P887" i="1"/>
  <c r="M887" i="1"/>
  <c r="E887" i="1"/>
  <c r="P886" i="1"/>
  <c r="M886" i="1"/>
  <c r="E886" i="1"/>
  <c r="P885" i="1"/>
  <c r="M885" i="1"/>
  <c r="E885" i="1"/>
  <c r="P884" i="1"/>
  <c r="M884" i="1"/>
  <c r="E884" i="1"/>
  <c r="P883" i="1"/>
  <c r="M883" i="1"/>
  <c r="E883" i="1"/>
  <c r="P882" i="1"/>
  <c r="M882" i="1"/>
  <c r="E882" i="1"/>
  <c r="P881" i="1"/>
  <c r="M881" i="1"/>
  <c r="E881" i="1"/>
  <c r="P880" i="1"/>
  <c r="M880" i="1"/>
  <c r="E880" i="1"/>
  <c r="P879" i="1"/>
  <c r="M879" i="1"/>
  <c r="E879" i="1"/>
  <c r="P878" i="1"/>
  <c r="M878" i="1"/>
  <c r="E878" i="1"/>
  <c r="P877" i="1"/>
  <c r="M877" i="1"/>
  <c r="E877" i="1"/>
  <c r="P876" i="1"/>
  <c r="M876" i="1"/>
  <c r="E876" i="1"/>
  <c r="P875" i="1"/>
  <c r="M875" i="1"/>
  <c r="E875" i="1"/>
  <c r="P874" i="1"/>
  <c r="M874" i="1"/>
  <c r="E874" i="1"/>
  <c r="P873" i="1"/>
  <c r="M873" i="1"/>
  <c r="E873" i="1"/>
  <c r="P872" i="1"/>
  <c r="M872" i="1"/>
  <c r="E872" i="1"/>
  <c r="P871" i="1"/>
  <c r="M871" i="1"/>
  <c r="E871" i="1"/>
  <c r="P870" i="1"/>
  <c r="M870" i="1"/>
  <c r="E870" i="1"/>
  <c r="P869" i="1"/>
  <c r="M869" i="1"/>
  <c r="E869" i="1"/>
  <c r="P868" i="1"/>
  <c r="M868" i="1"/>
  <c r="E868" i="1"/>
  <c r="P867" i="1"/>
  <c r="M867" i="1"/>
  <c r="E867" i="1"/>
  <c r="P866" i="1"/>
  <c r="M866" i="1"/>
  <c r="E866" i="1"/>
  <c r="P865" i="1"/>
  <c r="M865" i="1"/>
  <c r="E865" i="1"/>
  <c r="P864" i="1"/>
  <c r="M864" i="1"/>
  <c r="E864" i="1"/>
  <c r="P863" i="1"/>
  <c r="M863" i="1"/>
  <c r="E863" i="1"/>
  <c r="P862" i="1"/>
  <c r="M862" i="1"/>
  <c r="E862" i="1"/>
  <c r="P861" i="1"/>
  <c r="M861" i="1"/>
  <c r="E861" i="1"/>
  <c r="P860" i="1"/>
  <c r="M860" i="1"/>
  <c r="E860" i="1"/>
  <c r="P859" i="1"/>
  <c r="M859" i="1"/>
  <c r="E859" i="1"/>
  <c r="P858" i="1"/>
  <c r="M858" i="1"/>
  <c r="E858" i="1"/>
  <c r="P857" i="1"/>
  <c r="M857" i="1"/>
  <c r="E857" i="1"/>
  <c r="P856" i="1"/>
  <c r="M856" i="1"/>
  <c r="E856" i="1"/>
  <c r="P855" i="1"/>
  <c r="M855" i="1"/>
  <c r="E855" i="1"/>
  <c r="P854" i="1"/>
  <c r="M854" i="1"/>
  <c r="E854" i="1"/>
  <c r="P853" i="1"/>
  <c r="M853" i="1"/>
  <c r="E853" i="1"/>
  <c r="P852" i="1"/>
  <c r="M852" i="1"/>
  <c r="E852" i="1"/>
  <c r="P851" i="1"/>
  <c r="M851" i="1"/>
  <c r="E851" i="1"/>
  <c r="P850" i="1"/>
  <c r="M850" i="1"/>
  <c r="E850" i="1"/>
  <c r="P849" i="1"/>
  <c r="M849" i="1"/>
  <c r="E849" i="1"/>
  <c r="P848" i="1"/>
  <c r="M848" i="1"/>
  <c r="E848" i="1"/>
  <c r="P847" i="1"/>
  <c r="M847" i="1"/>
  <c r="E847" i="1"/>
  <c r="P846" i="1"/>
  <c r="M846" i="1"/>
  <c r="E846" i="1"/>
  <c r="P845" i="1"/>
  <c r="M845" i="1"/>
  <c r="E845" i="1"/>
  <c r="P844" i="1"/>
  <c r="M844" i="1"/>
  <c r="E844" i="1"/>
  <c r="P843" i="1"/>
  <c r="M843" i="1"/>
  <c r="E843" i="1"/>
  <c r="P842" i="1"/>
  <c r="M842" i="1"/>
  <c r="E842" i="1"/>
  <c r="P841" i="1"/>
  <c r="M841" i="1"/>
  <c r="E841" i="1"/>
  <c r="P840" i="1"/>
  <c r="M840" i="1"/>
  <c r="E840" i="1"/>
  <c r="P839" i="1"/>
  <c r="M839" i="1"/>
  <c r="E839" i="1"/>
  <c r="P838" i="1"/>
  <c r="M838" i="1"/>
  <c r="E838" i="1"/>
  <c r="P837" i="1"/>
  <c r="M837" i="1"/>
  <c r="E837" i="1"/>
  <c r="P836" i="1"/>
  <c r="M836" i="1"/>
  <c r="E836" i="1"/>
  <c r="P835" i="1"/>
  <c r="M835" i="1"/>
  <c r="E835" i="1"/>
  <c r="P834" i="1"/>
  <c r="M834" i="1"/>
  <c r="E834" i="1"/>
  <c r="P833" i="1"/>
  <c r="M833" i="1"/>
  <c r="E833" i="1"/>
  <c r="P832" i="1"/>
  <c r="M832" i="1"/>
  <c r="E832" i="1"/>
  <c r="P831" i="1"/>
  <c r="M831" i="1"/>
  <c r="E831" i="1"/>
  <c r="P830" i="1"/>
  <c r="M830" i="1"/>
  <c r="E830" i="1"/>
  <c r="P829" i="1"/>
  <c r="M829" i="1"/>
  <c r="E829" i="1"/>
  <c r="P828" i="1"/>
  <c r="M828" i="1"/>
  <c r="E828" i="1"/>
  <c r="P827" i="1"/>
  <c r="M827" i="1"/>
  <c r="E827" i="1"/>
  <c r="P826" i="1"/>
  <c r="M826" i="1"/>
  <c r="E826" i="1"/>
  <c r="P825" i="1"/>
  <c r="M825" i="1"/>
  <c r="E825" i="1"/>
  <c r="P824" i="1"/>
  <c r="M824" i="1"/>
  <c r="E824" i="1"/>
  <c r="P823" i="1"/>
  <c r="M823" i="1"/>
  <c r="E823" i="1"/>
  <c r="P822" i="1"/>
  <c r="M822" i="1"/>
  <c r="E822" i="1"/>
  <c r="P821" i="1"/>
  <c r="M821" i="1"/>
  <c r="E821" i="1"/>
  <c r="P820" i="1"/>
  <c r="M820" i="1"/>
  <c r="E820" i="1"/>
  <c r="P819" i="1"/>
  <c r="M819" i="1"/>
  <c r="E819" i="1"/>
  <c r="P818" i="1"/>
  <c r="M818" i="1"/>
  <c r="E818" i="1"/>
  <c r="P817" i="1"/>
  <c r="M817" i="1"/>
  <c r="E817" i="1"/>
  <c r="P816" i="1"/>
  <c r="M816" i="1"/>
  <c r="E816" i="1"/>
  <c r="P815" i="1"/>
  <c r="M815" i="1"/>
  <c r="E815" i="1"/>
  <c r="P814" i="1"/>
  <c r="M814" i="1"/>
  <c r="E814" i="1"/>
  <c r="P813" i="1"/>
  <c r="M813" i="1"/>
  <c r="E813" i="1"/>
  <c r="P812" i="1"/>
  <c r="M812" i="1"/>
  <c r="E812" i="1"/>
  <c r="P811" i="1"/>
  <c r="M811" i="1"/>
  <c r="E811" i="1"/>
  <c r="P810" i="1"/>
  <c r="M810" i="1"/>
  <c r="E810" i="1"/>
  <c r="P809" i="1"/>
  <c r="M809" i="1"/>
  <c r="E809" i="1"/>
  <c r="P808" i="1"/>
  <c r="M808" i="1"/>
  <c r="E808" i="1"/>
  <c r="P807" i="1"/>
  <c r="M807" i="1"/>
  <c r="E807" i="1"/>
  <c r="P806" i="1"/>
  <c r="M806" i="1"/>
  <c r="E806" i="1"/>
  <c r="P805" i="1"/>
  <c r="M805" i="1"/>
  <c r="E805" i="1"/>
  <c r="P804" i="1"/>
  <c r="M804" i="1"/>
  <c r="E804" i="1"/>
  <c r="P803" i="1"/>
  <c r="M803" i="1"/>
  <c r="E803" i="1"/>
  <c r="P802" i="1"/>
  <c r="M802" i="1"/>
  <c r="E802" i="1"/>
  <c r="P801" i="1"/>
  <c r="M801" i="1"/>
  <c r="E801" i="1"/>
  <c r="P800" i="1"/>
  <c r="M800" i="1"/>
  <c r="E800" i="1"/>
  <c r="P799" i="1"/>
  <c r="M799" i="1"/>
  <c r="E799" i="1"/>
  <c r="P798" i="1"/>
  <c r="M798" i="1"/>
  <c r="E798" i="1"/>
  <c r="P797" i="1"/>
  <c r="M797" i="1"/>
  <c r="E797" i="1"/>
  <c r="P796" i="1"/>
  <c r="M796" i="1"/>
  <c r="E796" i="1"/>
  <c r="P795" i="1"/>
  <c r="M795" i="1"/>
  <c r="E795" i="1"/>
  <c r="P794" i="1"/>
  <c r="M794" i="1"/>
  <c r="E794" i="1"/>
  <c r="P793" i="1"/>
  <c r="M793" i="1"/>
  <c r="E793" i="1"/>
  <c r="P792" i="1"/>
  <c r="M792" i="1"/>
  <c r="E792" i="1"/>
  <c r="P791" i="1"/>
  <c r="M791" i="1"/>
  <c r="E791" i="1"/>
  <c r="P790" i="1"/>
  <c r="M790" i="1"/>
  <c r="E790" i="1"/>
  <c r="P789" i="1"/>
  <c r="M789" i="1"/>
  <c r="E789" i="1"/>
  <c r="P788" i="1"/>
  <c r="M788" i="1"/>
  <c r="E788" i="1"/>
  <c r="P787" i="1"/>
  <c r="M787" i="1"/>
  <c r="E787" i="1"/>
  <c r="P786" i="1"/>
  <c r="M786" i="1"/>
  <c r="E786" i="1"/>
  <c r="P785" i="1"/>
  <c r="M785" i="1"/>
  <c r="E785" i="1"/>
  <c r="P784" i="1"/>
  <c r="M784" i="1"/>
  <c r="E784" i="1"/>
  <c r="P783" i="1"/>
  <c r="M783" i="1"/>
  <c r="E783" i="1"/>
  <c r="P782" i="1"/>
  <c r="M782" i="1"/>
  <c r="E782" i="1"/>
  <c r="P781" i="1"/>
  <c r="M781" i="1"/>
  <c r="E781" i="1"/>
  <c r="P780" i="1"/>
  <c r="M780" i="1"/>
  <c r="E780" i="1"/>
  <c r="P779" i="1"/>
  <c r="M779" i="1"/>
  <c r="E779" i="1"/>
  <c r="P778" i="1"/>
  <c r="M778" i="1"/>
  <c r="E778" i="1"/>
  <c r="P777" i="1"/>
  <c r="M777" i="1"/>
  <c r="E777" i="1"/>
  <c r="P776" i="1"/>
  <c r="M776" i="1"/>
  <c r="E776" i="1"/>
  <c r="P775" i="1"/>
  <c r="M775" i="1"/>
  <c r="E775" i="1"/>
  <c r="P774" i="1"/>
  <c r="M774" i="1"/>
  <c r="E774" i="1"/>
  <c r="P773" i="1"/>
  <c r="M773" i="1"/>
  <c r="E773" i="1"/>
  <c r="P772" i="1"/>
  <c r="M772" i="1"/>
  <c r="E772" i="1"/>
  <c r="P771" i="1"/>
  <c r="M771" i="1"/>
  <c r="E771" i="1"/>
  <c r="P770" i="1"/>
  <c r="M770" i="1"/>
  <c r="E770" i="1"/>
  <c r="P769" i="1"/>
  <c r="M769" i="1"/>
  <c r="E769" i="1"/>
  <c r="P768" i="1"/>
  <c r="M768" i="1"/>
  <c r="E768" i="1"/>
  <c r="P767" i="1"/>
  <c r="M767" i="1"/>
  <c r="E767" i="1"/>
  <c r="P766" i="1"/>
  <c r="M766" i="1"/>
  <c r="E766" i="1"/>
  <c r="P765" i="1"/>
  <c r="M765" i="1"/>
  <c r="E765" i="1"/>
  <c r="P764" i="1"/>
  <c r="M764" i="1"/>
  <c r="E764" i="1"/>
  <c r="P763" i="1"/>
  <c r="M763" i="1"/>
  <c r="E763" i="1"/>
  <c r="P762" i="1"/>
  <c r="M762" i="1"/>
  <c r="E762" i="1"/>
  <c r="P761" i="1"/>
  <c r="M761" i="1"/>
  <c r="E761" i="1"/>
  <c r="P760" i="1"/>
  <c r="M760" i="1"/>
  <c r="E760" i="1"/>
  <c r="P759" i="1"/>
  <c r="M759" i="1"/>
  <c r="E759" i="1"/>
  <c r="P758" i="1"/>
  <c r="M758" i="1"/>
  <c r="E758" i="1"/>
  <c r="P757" i="1"/>
  <c r="M757" i="1"/>
  <c r="E757" i="1"/>
  <c r="P756" i="1"/>
  <c r="M756" i="1"/>
  <c r="E756" i="1"/>
  <c r="P755" i="1"/>
  <c r="M755" i="1"/>
  <c r="E755" i="1"/>
  <c r="P754" i="1"/>
  <c r="M754" i="1"/>
  <c r="E754" i="1"/>
  <c r="P753" i="1"/>
  <c r="M753" i="1"/>
  <c r="E753" i="1"/>
  <c r="P752" i="1"/>
  <c r="M752" i="1"/>
  <c r="E752" i="1"/>
  <c r="P751" i="1"/>
  <c r="M751" i="1"/>
  <c r="E751" i="1"/>
  <c r="P750" i="1"/>
  <c r="M750" i="1"/>
  <c r="E750" i="1"/>
  <c r="P749" i="1"/>
  <c r="M749" i="1"/>
  <c r="E749" i="1"/>
  <c r="P748" i="1"/>
  <c r="M748" i="1"/>
  <c r="E748" i="1"/>
  <c r="P747" i="1"/>
  <c r="M747" i="1"/>
  <c r="E747" i="1"/>
  <c r="P746" i="1"/>
  <c r="M746" i="1"/>
  <c r="E746" i="1"/>
  <c r="P745" i="1"/>
  <c r="M745" i="1"/>
  <c r="E745" i="1"/>
  <c r="P744" i="1"/>
  <c r="M744" i="1"/>
  <c r="E744" i="1"/>
  <c r="P743" i="1"/>
  <c r="M743" i="1"/>
  <c r="E743" i="1"/>
  <c r="P742" i="1"/>
  <c r="M742" i="1"/>
  <c r="E742" i="1"/>
  <c r="P741" i="1"/>
  <c r="M741" i="1"/>
  <c r="E741" i="1"/>
  <c r="P740" i="1"/>
  <c r="M740" i="1"/>
  <c r="E740" i="1"/>
  <c r="P739" i="1"/>
  <c r="M739" i="1"/>
  <c r="E739" i="1"/>
  <c r="P738" i="1"/>
  <c r="M738" i="1"/>
  <c r="E738" i="1"/>
  <c r="P737" i="1"/>
  <c r="M737" i="1"/>
  <c r="E737" i="1"/>
  <c r="P736" i="1"/>
  <c r="M736" i="1"/>
  <c r="E736" i="1"/>
  <c r="P735" i="1"/>
  <c r="M735" i="1"/>
  <c r="E735" i="1"/>
  <c r="P734" i="1"/>
  <c r="M734" i="1"/>
  <c r="E734" i="1"/>
  <c r="P733" i="1"/>
  <c r="M733" i="1"/>
  <c r="E733" i="1"/>
  <c r="P732" i="1"/>
  <c r="M732" i="1"/>
  <c r="E732" i="1"/>
  <c r="P731" i="1"/>
  <c r="M731" i="1"/>
  <c r="E731" i="1"/>
  <c r="P730" i="1"/>
  <c r="M730" i="1"/>
  <c r="E730" i="1"/>
  <c r="P729" i="1"/>
  <c r="M729" i="1"/>
  <c r="E729" i="1"/>
  <c r="P728" i="1"/>
  <c r="M728" i="1"/>
  <c r="E728" i="1"/>
  <c r="P727" i="1"/>
  <c r="M727" i="1"/>
  <c r="E727" i="1"/>
  <c r="P726" i="1"/>
  <c r="M726" i="1"/>
  <c r="E726" i="1"/>
  <c r="P725" i="1"/>
  <c r="M725" i="1"/>
  <c r="E725" i="1"/>
  <c r="P724" i="1"/>
  <c r="M724" i="1"/>
  <c r="E724" i="1"/>
  <c r="P723" i="1"/>
  <c r="M723" i="1"/>
  <c r="E723" i="1"/>
  <c r="P722" i="1"/>
  <c r="M722" i="1"/>
  <c r="E722" i="1"/>
  <c r="P721" i="1"/>
  <c r="M721" i="1"/>
  <c r="E721" i="1"/>
  <c r="P720" i="1"/>
  <c r="M720" i="1"/>
  <c r="E720" i="1"/>
  <c r="P719" i="1"/>
  <c r="M719" i="1"/>
  <c r="E719" i="1"/>
  <c r="P718" i="1"/>
  <c r="M718" i="1"/>
  <c r="E718" i="1"/>
  <c r="P717" i="1"/>
  <c r="M717" i="1"/>
  <c r="E717" i="1"/>
  <c r="P716" i="1"/>
  <c r="M716" i="1"/>
  <c r="E716" i="1"/>
  <c r="P715" i="1"/>
  <c r="M715" i="1"/>
  <c r="E715" i="1"/>
  <c r="P714" i="1"/>
  <c r="M714" i="1"/>
  <c r="E714" i="1"/>
  <c r="P713" i="1"/>
  <c r="M713" i="1"/>
  <c r="E713" i="1"/>
  <c r="P712" i="1"/>
  <c r="M712" i="1"/>
  <c r="E712" i="1"/>
  <c r="P711" i="1"/>
  <c r="M711" i="1"/>
  <c r="E711" i="1"/>
  <c r="P710" i="1"/>
  <c r="M710" i="1"/>
  <c r="E710" i="1"/>
  <c r="P709" i="1"/>
  <c r="M709" i="1"/>
  <c r="E709" i="1"/>
  <c r="P708" i="1"/>
  <c r="M708" i="1"/>
  <c r="E708" i="1"/>
  <c r="P707" i="1"/>
  <c r="M707" i="1"/>
  <c r="E707" i="1"/>
  <c r="P706" i="1"/>
  <c r="M706" i="1"/>
  <c r="E706" i="1"/>
  <c r="P705" i="1"/>
  <c r="M705" i="1"/>
  <c r="E705" i="1"/>
  <c r="P704" i="1"/>
  <c r="M704" i="1"/>
  <c r="E704" i="1"/>
  <c r="P703" i="1"/>
  <c r="M703" i="1"/>
  <c r="E703" i="1"/>
  <c r="P702" i="1"/>
  <c r="M702" i="1"/>
  <c r="E702" i="1"/>
  <c r="P701" i="1"/>
  <c r="M701" i="1"/>
  <c r="E701" i="1"/>
  <c r="P700" i="1"/>
  <c r="M700" i="1"/>
  <c r="E700" i="1"/>
  <c r="P699" i="1"/>
  <c r="M699" i="1"/>
  <c r="E699" i="1"/>
  <c r="P698" i="1"/>
  <c r="M698" i="1"/>
  <c r="E698" i="1"/>
  <c r="P697" i="1"/>
  <c r="M697" i="1"/>
  <c r="E697" i="1"/>
  <c r="P696" i="1"/>
  <c r="M696" i="1"/>
  <c r="E696" i="1"/>
  <c r="P695" i="1"/>
  <c r="M695" i="1"/>
  <c r="E695" i="1"/>
  <c r="P694" i="1"/>
  <c r="M694" i="1"/>
  <c r="E694" i="1"/>
  <c r="P693" i="1"/>
  <c r="M693" i="1"/>
  <c r="E693" i="1"/>
  <c r="P692" i="1"/>
  <c r="M692" i="1"/>
  <c r="E692" i="1"/>
  <c r="P691" i="1"/>
  <c r="M691" i="1"/>
  <c r="E691" i="1"/>
  <c r="P690" i="1"/>
  <c r="M690" i="1"/>
  <c r="E690" i="1"/>
  <c r="P689" i="1"/>
  <c r="M689" i="1"/>
  <c r="E689" i="1"/>
  <c r="P688" i="1"/>
  <c r="M688" i="1"/>
  <c r="E688" i="1"/>
  <c r="P687" i="1"/>
  <c r="M687" i="1"/>
  <c r="E687" i="1"/>
  <c r="P686" i="1"/>
  <c r="M686" i="1"/>
  <c r="E686" i="1"/>
  <c r="P685" i="1"/>
  <c r="M685" i="1"/>
  <c r="E685" i="1"/>
  <c r="P684" i="1"/>
  <c r="M684" i="1"/>
  <c r="E684" i="1"/>
  <c r="P683" i="1"/>
  <c r="M683" i="1"/>
  <c r="E683" i="1"/>
  <c r="P682" i="1"/>
  <c r="M682" i="1"/>
  <c r="E682" i="1"/>
  <c r="P681" i="1"/>
  <c r="M681" i="1"/>
  <c r="E681" i="1"/>
  <c r="P680" i="1"/>
  <c r="M680" i="1"/>
  <c r="E680" i="1"/>
  <c r="P679" i="1"/>
  <c r="M679" i="1"/>
  <c r="E679" i="1"/>
  <c r="P678" i="1"/>
  <c r="M678" i="1"/>
  <c r="E678" i="1"/>
  <c r="P677" i="1"/>
  <c r="M677" i="1"/>
  <c r="E677" i="1"/>
  <c r="P676" i="1"/>
  <c r="M676" i="1"/>
  <c r="E676" i="1"/>
  <c r="P675" i="1"/>
  <c r="M675" i="1"/>
  <c r="E675" i="1"/>
  <c r="P674" i="1"/>
  <c r="M674" i="1"/>
  <c r="E674" i="1"/>
  <c r="P673" i="1"/>
  <c r="M673" i="1"/>
  <c r="E673" i="1"/>
  <c r="P672" i="1"/>
  <c r="M672" i="1"/>
  <c r="E672" i="1"/>
  <c r="P671" i="1"/>
  <c r="M671" i="1"/>
  <c r="E671" i="1"/>
  <c r="P670" i="1"/>
  <c r="M670" i="1"/>
  <c r="E670" i="1"/>
  <c r="P669" i="1"/>
  <c r="M669" i="1"/>
  <c r="E669" i="1"/>
  <c r="P668" i="1"/>
  <c r="M668" i="1"/>
  <c r="E668" i="1"/>
  <c r="P667" i="1"/>
  <c r="M667" i="1"/>
  <c r="E667" i="1"/>
  <c r="P666" i="1"/>
  <c r="M666" i="1"/>
  <c r="E666" i="1"/>
  <c r="P665" i="1"/>
  <c r="M665" i="1"/>
  <c r="E665" i="1"/>
  <c r="P664" i="1"/>
  <c r="M664" i="1"/>
  <c r="E664" i="1"/>
  <c r="P663" i="1"/>
  <c r="M663" i="1"/>
  <c r="E663" i="1"/>
  <c r="P662" i="1"/>
  <c r="M662" i="1"/>
  <c r="E662" i="1"/>
  <c r="P661" i="1"/>
  <c r="M661" i="1"/>
  <c r="E661" i="1"/>
  <c r="P660" i="1"/>
  <c r="M660" i="1"/>
  <c r="E660" i="1"/>
  <c r="P659" i="1"/>
  <c r="M659" i="1"/>
  <c r="E659" i="1"/>
  <c r="P658" i="1"/>
  <c r="M658" i="1"/>
  <c r="E658" i="1"/>
  <c r="P657" i="1"/>
  <c r="M657" i="1"/>
  <c r="E657" i="1"/>
  <c r="P656" i="1"/>
  <c r="M656" i="1"/>
  <c r="E656" i="1"/>
  <c r="P655" i="1"/>
  <c r="M655" i="1"/>
  <c r="E655" i="1"/>
  <c r="P654" i="1"/>
  <c r="M654" i="1"/>
  <c r="E654" i="1"/>
  <c r="P653" i="1"/>
  <c r="M653" i="1"/>
  <c r="E653" i="1"/>
  <c r="P652" i="1"/>
  <c r="M652" i="1"/>
  <c r="E652" i="1"/>
  <c r="P651" i="1"/>
  <c r="M651" i="1"/>
  <c r="E651" i="1"/>
  <c r="P650" i="1"/>
  <c r="M650" i="1"/>
  <c r="E650" i="1"/>
  <c r="P649" i="1"/>
  <c r="M649" i="1"/>
  <c r="E649" i="1"/>
  <c r="P648" i="1"/>
  <c r="M648" i="1"/>
  <c r="E648" i="1"/>
  <c r="P647" i="1"/>
  <c r="M647" i="1"/>
  <c r="E647" i="1"/>
  <c r="P646" i="1"/>
  <c r="M646" i="1"/>
  <c r="E646" i="1"/>
  <c r="P645" i="1"/>
  <c r="M645" i="1"/>
  <c r="E645" i="1"/>
  <c r="P644" i="1"/>
  <c r="M644" i="1"/>
  <c r="E644" i="1"/>
  <c r="P643" i="1"/>
  <c r="M643" i="1"/>
  <c r="E643" i="1"/>
  <c r="P642" i="1"/>
  <c r="M642" i="1"/>
  <c r="E642" i="1"/>
  <c r="P641" i="1"/>
  <c r="M641" i="1"/>
  <c r="E641" i="1"/>
  <c r="P640" i="1"/>
  <c r="M640" i="1"/>
  <c r="E640" i="1"/>
  <c r="P639" i="1"/>
  <c r="M639" i="1"/>
  <c r="E639" i="1"/>
  <c r="P638" i="1"/>
  <c r="M638" i="1"/>
  <c r="E638" i="1"/>
  <c r="P637" i="1"/>
  <c r="M637" i="1"/>
  <c r="E637" i="1"/>
  <c r="P636" i="1"/>
  <c r="M636" i="1"/>
  <c r="E636" i="1"/>
  <c r="P635" i="1"/>
  <c r="M635" i="1"/>
  <c r="E635" i="1"/>
  <c r="P634" i="1"/>
  <c r="M634" i="1"/>
  <c r="E634" i="1"/>
  <c r="P633" i="1"/>
  <c r="M633" i="1"/>
  <c r="E633" i="1"/>
  <c r="P632" i="1"/>
  <c r="M632" i="1"/>
  <c r="E632" i="1"/>
  <c r="P631" i="1"/>
  <c r="M631" i="1"/>
  <c r="E631" i="1"/>
  <c r="P630" i="1"/>
  <c r="M630" i="1"/>
  <c r="E630" i="1"/>
  <c r="P629" i="1"/>
  <c r="M629" i="1"/>
  <c r="E629" i="1"/>
  <c r="P628" i="1"/>
  <c r="M628" i="1"/>
  <c r="E628" i="1"/>
  <c r="P627" i="1"/>
  <c r="M627" i="1"/>
  <c r="E627" i="1"/>
  <c r="P626" i="1"/>
  <c r="M626" i="1"/>
  <c r="E626" i="1"/>
  <c r="P625" i="1"/>
  <c r="M625" i="1"/>
  <c r="E625" i="1"/>
  <c r="P624" i="1"/>
  <c r="M624" i="1"/>
  <c r="E624" i="1"/>
  <c r="P623" i="1"/>
  <c r="M623" i="1"/>
  <c r="E623" i="1"/>
  <c r="P622" i="1"/>
  <c r="M622" i="1"/>
  <c r="E622" i="1"/>
  <c r="P621" i="1"/>
  <c r="M621" i="1"/>
  <c r="E621" i="1"/>
  <c r="P620" i="1"/>
  <c r="M620" i="1"/>
  <c r="E620" i="1"/>
  <c r="P619" i="1"/>
  <c r="M619" i="1"/>
  <c r="E619" i="1"/>
  <c r="P618" i="1"/>
  <c r="M618" i="1"/>
  <c r="E618" i="1"/>
  <c r="P617" i="1"/>
  <c r="M617" i="1"/>
  <c r="E617" i="1"/>
  <c r="P616" i="1"/>
  <c r="M616" i="1"/>
  <c r="E616" i="1"/>
  <c r="P615" i="1"/>
  <c r="M615" i="1"/>
  <c r="E615" i="1"/>
  <c r="P614" i="1"/>
  <c r="M614" i="1"/>
  <c r="E614" i="1"/>
  <c r="P613" i="1"/>
  <c r="M613" i="1"/>
  <c r="E613" i="1"/>
  <c r="P612" i="1"/>
  <c r="M612" i="1"/>
  <c r="E612" i="1"/>
  <c r="P611" i="1"/>
  <c r="M611" i="1"/>
  <c r="E611" i="1"/>
  <c r="P610" i="1"/>
  <c r="M610" i="1"/>
  <c r="E610" i="1"/>
  <c r="P609" i="1"/>
  <c r="M609" i="1"/>
  <c r="E609" i="1"/>
  <c r="P608" i="1"/>
  <c r="M608" i="1"/>
  <c r="E608" i="1"/>
  <c r="P607" i="1"/>
  <c r="M607" i="1"/>
  <c r="E607" i="1"/>
  <c r="P606" i="1"/>
  <c r="M606" i="1"/>
  <c r="E606" i="1"/>
  <c r="P605" i="1"/>
  <c r="M605" i="1"/>
  <c r="E605" i="1"/>
  <c r="P604" i="1"/>
  <c r="M604" i="1"/>
  <c r="E604" i="1"/>
  <c r="P603" i="1"/>
  <c r="M603" i="1"/>
  <c r="E603" i="1"/>
  <c r="P602" i="1"/>
  <c r="M602" i="1"/>
  <c r="E602" i="1"/>
  <c r="P601" i="1"/>
  <c r="M601" i="1"/>
  <c r="E601" i="1"/>
  <c r="P600" i="1"/>
  <c r="M600" i="1"/>
  <c r="E600" i="1"/>
  <c r="P599" i="1"/>
  <c r="M599" i="1"/>
  <c r="E599" i="1"/>
  <c r="P598" i="1"/>
  <c r="M598" i="1"/>
  <c r="E598" i="1"/>
  <c r="P597" i="1"/>
  <c r="M597" i="1"/>
  <c r="E597" i="1"/>
  <c r="P596" i="1"/>
  <c r="M596" i="1"/>
  <c r="E596" i="1"/>
  <c r="P595" i="1"/>
  <c r="M595" i="1"/>
  <c r="E595" i="1"/>
  <c r="P594" i="1"/>
  <c r="M594" i="1"/>
  <c r="E594" i="1"/>
  <c r="P593" i="1"/>
  <c r="M593" i="1"/>
  <c r="E593" i="1"/>
  <c r="P592" i="1"/>
  <c r="M592" i="1"/>
  <c r="E592" i="1"/>
  <c r="P591" i="1"/>
  <c r="M591" i="1"/>
  <c r="E591" i="1"/>
  <c r="P590" i="1"/>
  <c r="M590" i="1"/>
  <c r="E590" i="1"/>
  <c r="P589" i="1"/>
  <c r="M589" i="1"/>
  <c r="E589" i="1"/>
  <c r="P588" i="1"/>
  <c r="M588" i="1"/>
  <c r="E588" i="1"/>
  <c r="P587" i="1"/>
  <c r="M587" i="1"/>
  <c r="E587" i="1"/>
  <c r="P586" i="1"/>
  <c r="M586" i="1"/>
  <c r="E586" i="1"/>
  <c r="P585" i="1"/>
  <c r="M585" i="1"/>
  <c r="E585" i="1"/>
  <c r="P584" i="1"/>
  <c r="M584" i="1"/>
  <c r="E584" i="1"/>
  <c r="P583" i="1"/>
  <c r="M583" i="1"/>
  <c r="E583" i="1"/>
  <c r="P582" i="1"/>
  <c r="M582" i="1"/>
  <c r="E582" i="1"/>
  <c r="P581" i="1"/>
  <c r="M581" i="1"/>
  <c r="E581" i="1"/>
  <c r="P580" i="1"/>
  <c r="M580" i="1"/>
  <c r="E580" i="1"/>
  <c r="P579" i="1"/>
  <c r="M579" i="1"/>
  <c r="E579" i="1"/>
  <c r="P578" i="1"/>
  <c r="M578" i="1"/>
  <c r="E578" i="1"/>
  <c r="P577" i="1"/>
  <c r="M577" i="1"/>
  <c r="E577" i="1"/>
  <c r="P576" i="1"/>
  <c r="M576" i="1"/>
  <c r="E576" i="1"/>
  <c r="P575" i="1"/>
  <c r="M575" i="1"/>
  <c r="E575" i="1"/>
  <c r="P574" i="1"/>
  <c r="M574" i="1"/>
  <c r="E574" i="1"/>
  <c r="P573" i="1"/>
  <c r="M573" i="1"/>
  <c r="E573" i="1"/>
  <c r="P572" i="1"/>
  <c r="M572" i="1"/>
  <c r="E572" i="1"/>
  <c r="P571" i="1"/>
  <c r="M571" i="1"/>
  <c r="E571" i="1"/>
  <c r="P570" i="1"/>
  <c r="M570" i="1"/>
  <c r="E570" i="1"/>
  <c r="P569" i="1"/>
  <c r="M569" i="1"/>
  <c r="E569" i="1"/>
  <c r="P568" i="1"/>
  <c r="M568" i="1"/>
  <c r="E568" i="1"/>
  <c r="P567" i="1"/>
  <c r="M567" i="1"/>
  <c r="E567" i="1"/>
  <c r="P566" i="1"/>
  <c r="M566" i="1"/>
  <c r="E566" i="1"/>
  <c r="P565" i="1"/>
  <c r="M565" i="1"/>
  <c r="E565" i="1"/>
  <c r="P564" i="1"/>
  <c r="M564" i="1"/>
  <c r="E564" i="1"/>
  <c r="P563" i="1"/>
  <c r="M563" i="1"/>
  <c r="E563" i="1"/>
  <c r="P562" i="1"/>
  <c r="M562" i="1"/>
  <c r="E562" i="1"/>
  <c r="P561" i="1"/>
  <c r="M561" i="1"/>
  <c r="E561" i="1"/>
  <c r="P560" i="1"/>
  <c r="M560" i="1"/>
  <c r="E560" i="1"/>
  <c r="P559" i="1"/>
  <c r="M559" i="1"/>
  <c r="E559" i="1"/>
  <c r="P558" i="1"/>
  <c r="M558" i="1"/>
  <c r="E558" i="1"/>
  <c r="P557" i="1"/>
  <c r="M557" i="1"/>
  <c r="E557" i="1"/>
  <c r="P556" i="1"/>
  <c r="M556" i="1"/>
  <c r="E556" i="1"/>
  <c r="P555" i="1"/>
  <c r="M555" i="1"/>
  <c r="E555" i="1"/>
  <c r="P554" i="1"/>
  <c r="M554" i="1"/>
  <c r="E554" i="1"/>
  <c r="P553" i="1"/>
  <c r="M553" i="1"/>
  <c r="E553" i="1"/>
  <c r="P552" i="1"/>
  <c r="M552" i="1"/>
  <c r="E552" i="1"/>
  <c r="P551" i="1"/>
  <c r="M551" i="1"/>
  <c r="E551" i="1"/>
  <c r="P550" i="1"/>
  <c r="M550" i="1"/>
  <c r="E550" i="1"/>
  <c r="P549" i="1"/>
  <c r="M549" i="1"/>
  <c r="E549" i="1"/>
  <c r="P548" i="1"/>
  <c r="M548" i="1"/>
  <c r="E548" i="1"/>
  <c r="P547" i="1"/>
  <c r="M547" i="1"/>
  <c r="E547" i="1"/>
  <c r="P546" i="1"/>
  <c r="M546" i="1"/>
  <c r="E546" i="1"/>
  <c r="P545" i="1"/>
  <c r="M545" i="1"/>
  <c r="E545" i="1"/>
  <c r="P544" i="1"/>
  <c r="M544" i="1"/>
  <c r="E544" i="1"/>
  <c r="P543" i="1"/>
  <c r="M543" i="1"/>
  <c r="E543" i="1"/>
  <c r="P542" i="1"/>
  <c r="M542" i="1"/>
  <c r="E542" i="1"/>
  <c r="P541" i="1"/>
  <c r="M541" i="1"/>
  <c r="E541" i="1"/>
  <c r="P540" i="1"/>
  <c r="M540" i="1"/>
  <c r="E540" i="1"/>
  <c r="P539" i="1"/>
  <c r="M539" i="1"/>
  <c r="E539" i="1"/>
  <c r="P538" i="1"/>
  <c r="M538" i="1"/>
  <c r="E538" i="1"/>
  <c r="P537" i="1"/>
  <c r="M537" i="1"/>
  <c r="E537" i="1"/>
  <c r="P536" i="1"/>
  <c r="M536" i="1"/>
  <c r="E536" i="1"/>
  <c r="P535" i="1"/>
  <c r="M535" i="1"/>
  <c r="E535" i="1"/>
  <c r="P534" i="1"/>
  <c r="M534" i="1"/>
  <c r="E534" i="1"/>
  <c r="P533" i="1"/>
  <c r="M533" i="1"/>
  <c r="E533" i="1"/>
  <c r="P532" i="1"/>
  <c r="M532" i="1"/>
  <c r="E532" i="1"/>
  <c r="P531" i="1"/>
  <c r="M531" i="1"/>
  <c r="E531" i="1"/>
  <c r="P530" i="1"/>
  <c r="M530" i="1"/>
  <c r="E530" i="1"/>
  <c r="P529" i="1"/>
  <c r="M529" i="1"/>
  <c r="E529" i="1"/>
  <c r="P528" i="1"/>
  <c r="M528" i="1"/>
  <c r="E528" i="1"/>
  <c r="P527" i="1"/>
  <c r="M527" i="1"/>
  <c r="E527" i="1"/>
  <c r="P526" i="1"/>
  <c r="M526" i="1"/>
  <c r="E526" i="1"/>
  <c r="P525" i="1"/>
  <c r="M525" i="1"/>
  <c r="E525" i="1"/>
  <c r="P524" i="1"/>
  <c r="M524" i="1"/>
  <c r="E524" i="1"/>
  <c r="P523" i="1"/>
  <c r="M523" i="1"/>
  <c r="E523" i="1"/>
  <c r="P522" i="1"/>
  <c r="M522" i="1"/>
  <c r="E522" i="1"/>
  <c r="P521" i="1"/>
  <c r="M521" i="1"/>
  <c r="E521" i="1"/>
  <c r="P520" i="1"/>
  <c r="M520" i="1"/>
  <c r="E520" i="1"/>
  <c r="P519" i="1"/>
  <c r="M519" i="1"/>
  <c r="E519" i="1"/>
  <c r="P518" i="1"/>
  <c r="M518" i="1"/>
  <c r="E518" i="1"/>
  <c r="P517" i="1"/>
  <c r="M517" i="1"/>
  <c r="E517" i="1"/>
  <c r="P516" i="1"/>
  <c r="M516" i="1"/>
  <c r="E516" i="1"/>
  <c r="P515" i="1"/>
  <c r="M515" i="1"/>
  <c r="E515" i="1"/>
  <c r="P514" i="1"/>
  <c r="M514" i="1"/>
  <c r="E514" i="1"/>
  <c r="P513" i="1"/>
  <c r="M513" i="1"/>
  <c r="E513" i="1"/>
  <c r="P512" i="1"/>
  <c r="M512" i="1"/>
  <c r="E512" i="1"/>
  <c r="P511" i="1"/>
  <c r="M511" i="1"/>
  <c r="E511" i="1"/>
  <c r="P510" i="1"/>
  <c r="M510" i="1"/>
  <c r="E510" i="1"/>
  <c r="P509" i="1"/>
  <c r="M509" i="1"/>
  <c r="E509" i="1"/>
  <c r="P508" i="1"/>
  <c r="M508" i="1"/>
  <c r="E508" i="1"/>
  <c r="P507" i="1"/>
  <c r="M507" i="1"/>
  <c r="E507" i="1"/>
  <c r="P506" i="1"/>
  <c r="M506" i="1"/>
  <c r="E506" i="1"/>
  <c r="P505" i="1"/>
  <c r="M505" i="1"/>
  <c r="E505" i="1"/>
  <c r="P504" i="1"/>
  <c r="M504" i="1"/>
  <c r="E504" i="1"/>
  <c r="P503" i="1"/>
  <c r="M503" i="1"/>
  <c r="E503" i="1"/>
  <c r="P502" i="1"/>
  <c r="M502" i="1"/>
  <c r="E502" i="1"/>
  <c r="P501" i="1"/>
  <c r="M501" i="1"/>
  <c r="E501" i="1"/>
  <c r="P500" i="1"/>
  <c r="M500" i="1"/>
  <c r="E500" i="1"/>
  <c r="P499" i="1"/>
  <c r="M499" i="1"/>
  <c r="E499" i="1"/>
  <c r="P498" i="1"/>
  <c r="M498" i="1"/>
  <c r="E498" i="1"/>
  <c r="P497" i="1"/>
  <c r="M497" i="1"/>
  <c r="E497" i="1"/>
  <c r="P496" i="1"/>
  <c r="M496" i="1"/>
  <c r="E496" i="1"/>
  <c r="P495" i="1"/>
  <c r="M495" i="1"/>
  <c r="E495" i="1"/>
  <c r="P494" i="1"/>
  <c r="M494" i="1"/>
  <c r="E494" i="1"/>
  <c r="P493" i="1"/>
  <c r="M493" i="1"/>
  <c r="E493" i="1"/>
  <c r="P492" i="1"/>
  <c r="M492" i="1"/>
  <c r="E492" i="1"/>
  <c r="P491" i="1"/>
  <c r="M491" i="1"/>
  <c r="E491" i="1"/>
  <c r="P490" i="1"/>
  <c r="M490" i="1"/>
  <c r="E490" i="1"/>
  <c r="P489" i="1"/>
  <c r="M489" i="1"/>
  <c r="E489" i="1"/>
  <c r="P488" i="1"/>
  <c r="M488" i="1"/>
  <c r="E488" i="1"/>
  <c r="P487" i="1"/>
  <c r="M487" i="1"/>
  <c r="E487" i="1"/>
  <c r="P486" i="1"/>
  <c r="M486" i="1"/>
  <c r="E486" i="1"/>
  <c r="P485" i="1"/>
  <c r="M485" i="1"/>
  <c r="E485" i="1"/>
  <c r="P484" i="1"/>
  <c r="M484" i="1"/>
  <c r="E484" i="1"/>
  <c r="P483" i="1"/>
  <c r="M483" i="1"/>
  <c r="E483" i="1"/>
  <c r="P482" i="1"/>
  <c r="M482" i="1"/>
  <c r="E482" i="1"/>
  <c r="P481" i="1"/>
  <c r="M481" i="1"/>
  <c r="E481" i="1"/>
  <c r="P480" i="1"/>
  <c r="M480" i="1"/>
  <c r="E480" i="1"/>
  <c r="P479" i="1"/>
  <c r="M479" i="1"/>
  <c r="E479" i="1"/>
  <c r="P478" i="1"/>
  <c r="M478" i="1"/>
  <c r="E478" i="1"/>
  <c r="P477" i="1"/>
  <c r="M477" i="1"/>
  <c r="E477" i="1"/>
  <c r="P476" i="1"/>
  <c r="M476" i="1"/>
  <c r="E476" i="1"/>
  <c r="P475" i="1"/>
  <c r="M475" i="1"/>
  <c r="E475" i="1"/>
  <c r="P474" i="1"/>
  <c r="M474" i="1"/>
  <c r="E474" i="1"/>
  <c r="P473" i="1"/>
  <c r="M473" i="1"/>
  <c r="E473" i="1"/>
  <c r="P472" i="1"/>
  <c r="M472" i="1"/>
  <c r="E472" i="1"/>
  <c r="P471" i="1"/>
  <c r="M471" i="1"/>
  <c r="E471" i="1"/>
  <c r="P470" i="1"/>
  <c r="M470" i="1"/>
  <c r="E470" i="1"/>
  <c r="P469" i="1"/>
  <c r="M469" i="1"/>
  <c r="E469" i="1"/>
  <c r="P468" i="1"/>
  <c r="M468" i="1"/>
  <c r="E468" i="1"/>
  <c r="P467" i="1"/>
  <c r="M467" i="1"/>
  <c r="E467" i="1"/>
  <c r="P466" i="1"/>
  <c r="M466" i="1"/>
  <c r="E466" i="1"/>
  <c r="P465" i="1"/>
  <c r="M465" i="1"/>
  <c r="E465" i="1"/>
  <c r="P464" i="1"/>
  <c r="M464" i="1"/>
  <c r="E464" i="1"/>
  <c r="P463" i="1"/>
  <c r="M463" i="1"/>
  <c r="E463" i="1"/>
  <c r="P462" i="1"/>
  <c r="M462" i="1"/>
  <c r="E462" i="1"/>
  <c r="P461" i="1"/>
  <c r="M461" i="1"/>
  <c r="E461" i="1"/>
  <c r="P460" i="1"/>
  <c r="M460" i="1"/>
  <c r="E460" i="1"/>
  <c r="P459" i="1"/>
  <c r="M459" i="1"/>
  <c r="E459" i="1"/>
  <c r="P458" i="1"/>
  <c r="M458" i="1"/>
  <c r="E458" i="1"/>
  <c r="P457" i="1"/>
  <c r="M457" i="1"/>
  <c r="E457" i="1"/>
  <c r="P456" i="1"/>
  <c r="M456" i="1"/>
  <c r="E456" i="1"/>
  <c r="P455" i="1"/>
  <c r="M455" i="1"/>
  <c r="E455" i="1"/>
  <c r="P454" i="1"/>
  <c r="M454" i="1"/>
  <c r="E454" i="1"/>
  <c r="P453" i="1"/>
  <c r="M453" i="1"/>
  <c r="E453" i="1"/>
  <c r="P452" i="1"/>
  <c r="M452" i="1"/>
  <c r="E452" i="1"/>
  <c r="P451" i="1"/>
  <c r="M451" i="1"/>
  <c r="E451" i="1"/>
  <c r="P450" i="1"/>
  <c r="M450" i="1"/>
  <c r="E450" i="1"/>
  <c r="P449" i="1"/>
  <c r="M449" i="1"/>
  <c r="E449" i="1"/>
  <c r="P448" i="1"/>
  <c r="M448" i="1"/>
  <c r="E448" i="1"/>
  <c r="P447" i="1"/>
  <c r="M447" i="1"/>
  <c r="E447" i="1"/>
  <c r="P446" i="1"/>
  <c r="M446" i="1"/>
  <c r="E446" i="1"/>
  <c r="P445" i="1"/>
  <c r="M445" i="1"/>
  <c r="E445" i="1"/>
  <c r="P444" i="1"/>
  <c r="M444" i="1"/>
  <c r="E444" i="1"/>
  <c r="P443" i="1"/>
  <c r="M443" i="1"/>
  <c r="E443" i="1"/>
  <c r="P442" i="1"/>
  <c r="M442" i="1"/>
  <c r="E442" i="1"/>
  <c r="P441" i="1"/>
  <c r="M441" i="1"/>
  <c r="E441" i="1"/>
  <c r="P440" i="1"/>
  <c r="M440" i="1"/>
  <c r="E440" i="1"/>
  <c r="P439" i="1"/>
  <c r="M439" i="1"/>
  <c r="E439" i="1"/>
  <c r="P438" i="1"/>
  <c r="M438" i="1"/>
  <c r="E438" i="1"/>
  <c r="P437" i="1"/>
  <c r="M437" i="1"/>
  <c r="E437" i="1"/>
  <c r="P436" i="1"/>
  <c r="M436" i="1"/>
  <c r="E436" i="1"/>
  <c r="P435" i="1"/>
  <c r="M435" i="1"/>
  <c r="E435" i="1"/>
  <c r="P434" i="1"/>
  <c r="M434" i="1"/>
  <c r="E434" i="1"/>
  <c r="P433" i="1"/>
  <c r="M433" i="1"/>
  <c r="E433" i="1"/>
  <c r="P432" i="1"/>
  <c r="M432" i="1"/>
  <c r="E432" i="1"/>
  <c r="P431" i="1"/>
  <c r="M431" i="1"/>
  <c r="E431" i="1"/>
  <c r="P430" i="1"/>
  <c r="M430" i="1"/>
  <c r="E430" i="1"/>
  <c r="P429" i="1"/>
  <c r="M429" i="1"/>
  <c r="E429" i="1"/>
  <c r="P428" i="1"/>
  <c r="M428" i="1"/>
  <c r="E428" i="1"/>
  <c r="P427" i="1"/>
  <c r="M427" i="1"/>
  <c r="E427" i="1"/>
  <c r="P426" i="1"/>
  <c r="M426" i="1"/>
  <c r="E426" i="1"/>
  <c r="P425" i="1"/>
  <c r="M425" i="1"/>
  <c r="E425" i="1"/>
  <c r="P424" i="1"/>
  <c r="M424" i="1"/>
  <c r="E424" i="1"/>
  <c r="P423" i="1"/>
  <c r="M423" i="1"/>
  <c r="E423" i="1"/>
  <c r="P422" i="1"/>
  <c r="M422" i="1"/>
  <c r="E422" i="1"/>
  <c r="P421" i="1"/>
  <c r="M421" i="1"/>
  <c r="E421" i="1"/>
  <c r="P420" i="1"/>
  <c r="M420" i="1"/>
  <c r="E420" i="1"/>
  <c r="P419" i="1"/>
  <c r="M419" i="1"/>
  <c r="E419" i="1"/>
  <c r="P418" i="1"/>
  <c r="M418" i="1"/>
  <c r="E418" i="1"/>
  <c r="P417" i="1"/>
  <c r="M417" i="1"/>
  <c r="E417" i="1"/>
  <c r="P416" i="1"/>
  <c r="M416" i="1"/>
  <c r="E416" i="1"/>
  <c r="P415" i="1"/>
  <c r="M415" i="1"/>
  <c r="E415" i="1"/>
  <c r="P414" i="1"/>
  <c r="M414" i="1"/>
  <c r="E414" i="1"/>
  <c r="P413" i="1"/>
  <c r="M413" i="1"/>
  <c r="E413" i="1"/>
  <c r="P412" i="1"/>
  <c r="M412" i="1"/>
  <c r="E412" i="1"/>
  <c r="P411" i="1"/>
  <c r="M411" i="1"/>
  <c r="E411" i="1"/>
  <c r="P410" i="1"/>
  <c r="M410" i="1"/>
  <c r="E410" i="1"/>
  <c r="P409" i="1"/>
  <c r="M409" i="1"/>
  <c r="E409" i="1"/>
  <c r="P408" i="1"/>
  <c r="M408" i="1"/>
  <c r="E408" i="1"/>
  <c r="P407" i="1"/>
  <c r="M407" i="1"/>
  <c r="E407" i="1"/>
  <c r="P406" i="1"/>
  <c r="M406" i="1"/>
  <c r="E406" i="1"/>
  <c r="P405" i="1"/>
  <c r="M405" i="1"/>
  <c r="E405" i="1"/>
  <c r="P404" i="1"/>
  <c r="M404" i="1"/>
  <c r="E404" i="1"/>
  <c r="P403" i="1"/>
  <c r="M403" i="1"/>
  <c r="E403" i="1"/>
  <c r="P402" i="1"/>
  <c r="M402" i="1"/>
  <c r="E402" i="1"/>
  <c r="P401" i="1"/>
  <c r="M401" i="1"/>
  <c r="E401" i="1"/>
  <c r="P400" i="1"/>
  <c r="M400" i="1"/>
  <c r="E400" i="1"/>
  <c r="P399" i="1"/>
  <c r="M399" i="1"/>
  <c r="E399" i="1"/>
  <c r="P398" i="1"/>
  <c r="M398" i="1"/>
  <c r="E398" i="1"/>
  <c r="P397" i="1"/>
  <c r="M397" i="1"/>
  <c r="E397" i="1"/>
  <c r="P396" i="1"/>
  <c r="M396" i="1"/>
  <c r="E396" i="1"/>
  <c r="P395" i="1"/>
  <c r="M395" i="1"/>
  <c r="E395" i="1"/>
  <c r="P394" i="1"/>
  <c r="M394" i="1"/>
  <c r="E394" i="1"/>
  <c r="P393" i="1"/>
  <c r="M393" i="1"/>
  <c r="E393" i="1"/>
  <c r="P392" i="1"/>
  <c r="M392" i="1"/>
  <c r="E392" i="1"/>
  <c r="P391" i="1"/>
  <c r="M391" i="1"/>
  <c r="E391" i="1"/>
  <c r="P390" i="1"/>
  <c r="M390" i="1"/>
  <c r="E390" i="1"/>
  <c r="P389" i="1"/>
  <c r="M389" i="1"/>
  <c r="E389" i="1"/>
  <c r="P388" i="1"/>
  <c r="M388" i="1"/>
  <c r="E388" i="1"/>
  <c r="P387" i="1"/>
  <c r="M387" i="1"/>
  <c r="E387" i="1"/>
  <c r="P386" i="1"/>
  <c r="M386" i="1"/>
  <c r="E386" i="1"/>
  <c r="P385" i="1"/>
  <c r="M385" i="1"/>
  <c r="E385" i="1"/>
  <c r="P384" i="1"/>
  <c r="M384" i="1"/>
  <c r="E384" i="1"/>
  <c r="P383" i="1"/>
  <c r="M383" i="1"/>
  <c r="E383" i="1"/>
  <c r="P382" i="1"/>
  <c r="M382" i="1"/>
  <c r="E382" i="1"/>
  <c r="P381" i="1"/>
  <c r="M381" i="1"/>
  <c r="E381" i="1"/>
  <c r="P380" i="1"/>
  <c r="M380" i="1"/>
  <c r="E380" i="1"/>
  <c r="P379" i="1"/>
  <c r="M379" i="1"/>
  <c r="E379" i="1"/>
  <c r="P378" i="1"/>
  <c r="M378" i="1"/>
  <c r="E378" i="1"/>
  <c r="P377" i="1"/>
  <c r="M377" i="1"/>
  <c r="E377" i="1"/>
  <c r="P376" i="1"/>
  <c r="M376" i="1"/>
  <c r="E376" i="1"/>
  <c r="P375" i="1"/>
  <c r="M375" i="1"/>
  <c r="E375" i="1"/>
  <c r="P374" i="1"/>
  <c r="M374" i="1"/>
  <c r="E374" i="1"/>
  <c r="P373" i="1"/>
  <c r="M373" i="1"/>
  <c r="E373" i="1"/>
  <c r="P372" i="1"/>
  <c r="M372" i="1"/>
  <c r="E372" i="1"/>
  <c r="P371" i="1"/>
  <c r="M371" i="1"/>
  <c r="E371" i="1"/>
  <c r="P370" i="1"/>
  <c r="M370" i="1"/>
  <c r="E370" i="1"/>
  <c r="P369" i="1"/>
  <c r="M369" i="1"/>
  <c r="E369" i="1"/>
  <c r="P368" i="1"/>
  <c r="M368" i="1"/>
  <c r="E368" i="1"/>
  <c r="P367" i="1"/>
  <c r="M367" i="1"/>
  <c r="E367" i="1"/>
  <c r="P366" i="1"/>
  <c r="M366" i="1"/>
  <c r="E366" i="1"/>
  <c r="P365" i="1"/>
  <c r="M365" i="1"/>
  <c r="E365" i="1"/>
  <c r="P364" i="1"/>
  <c r="M364" i="1"/>
  <c r="E364" i="1"/>
  <c r="P363" i="1"/>
  <c r="M363" i="1"/>
  <c r="E363" i="1"/>
  <c r="P362" i="1"/>
  <c r="M362" i="1"/>
  <c r="E362" i="1"/>
  <c r="P361" i="1"/>
  <c r="M361" i="1"/>
  <c r="E361" i="1"/>
  <c r="P360" i="1"/>
  <c r="M360" i="1"/>
  <c r="E360" i="1"/>
  <c r="P359" i="1"/>
  <c r="M359" i="1"/>
  <c r="E359" i="1"/>
  <c r="P358" i="1"/>
  <c r="M358" i="1"/>
  <c r="E358" i="1"/>
  <c r="P357" i="1"/>
  <c r="M357" i="1"/>
  <c r="E357" i="1"/>
  <c r="P356" i="1"/>
  <c r="M356" i="1"/>
  <c r="E356" i="1"/>
  <c r="P355" i="1"/>
  <c r="M355" i="1"/>
  <c r="E355" i="1"/>
  <c r="P354" i="1"/>
  <c r="M354" i="1"/>
  <c r="E354" i="1"/>
  <c r="P353" i="1"/>
  <c r="M353" i="1"/>
  <c r="E353" i="1"/>
  <c r="P352" i="1"/>
  <c r="M352" i="1"/>
  <c r="E352" i="1"/>
  <c r="P351" i="1"/>
  <c r="M351" i="1"/>
  <c r="E351" i="1"/>
  <c r="P350" i="1"/>
  <c r="M350" i="1"/>
  <c r="E350" i="1"/>
  <c r="P349" i="1"/>
  <c r="M349" i="1"/>
  <c r="E349" i="1"/>
  <c r="P348" i="1"/>
  <c r="M348" i="1"/>
  <c r="E348" i="1"/>
  <c r="P347" i="1"/>
  <c r="M347" i="1"/>
  <c r="E347" i="1"/>
  <c r="P346" i="1"/>
  <c r="M346" i="1"/>
  <c r="E346" i="1"/>
  <c r="P345" i="1"/>
  <c r="M345" i="1"/>
  <c r="E345" i="1"/>
  <c r="P344" i="1"/>
  <c r="M344" i="1"/>
  <c r="E344" i="1"/>
  <c r="P343" i="1"/>
  <c r="M343" i="1"/>
  <c r="E343" i="1"/>
  <c r="P342" i="1"/>
  <c r="M342" i="1"/>
  <c r="E342" i="1"/>
  <c r="P341" i="1"/>
  <c r="M341" i="1"/>
  <c r="E341" i="1"/>
  <c r="P340" i="1"/>
  <c r="M340" i="1"/>
  <c r="E340" i="1"/>
  <c r="P339" i="1"/>
  <c r="M339" i="1"/>
  <c r="E339" i="1"/>
  <c r="P338" i="1"/>
  <c r="M338" i="1"/>
  <c r="E338" i="1"/>
  <c r="P337" i="1"/>
  <c r="M337" i="1"/>
  <c r="E337" i="1"/>
  <c r="P336" i="1"/>
  <c r="M336" i="1"/>
  <c r="E336" i="1"/>
  <c r="P335" i="1"/>
  <c r="M335" i="1"/>
  <c r="E335" i="1"/>
  <c r="P334" i="1"/>
  <c r="M334" i="1"/>
  <c r="E334" i="1"/>
  <c r="P333" i="1"/>
  <c r="M333" i="1"/>
  <c r="E333" i="1"/>
  <c r="P332" i="1"/>
  <c r="M332" i="1"/>
  <c r="E332" i="1"/>
  <c r="P331" i="1"/>
  <c r="M331" i="1"/>
  <c r="E331" i="1"/>
  <c r="P330" i="1"/>
  <c r="M330" i="1"/>
  <c r="E330" i="1"/>
  <c r="P329" i="1"/>
  <c r="M329" i="1"/>
  <c r="E329" i="1"/>
  <c r="P328" i="1"/>
  <c r="M328" i="1"/>
  <c r="E328" i="1"/>
  <c r="P327" i="1"/>
  <c r="M327" i="1"/>
  <c r="E327" i="1"/>
  <c r="P326" i="1"/>
  <c r="M326" i="1"/>
  <c r="E326" i="1"/>
  <c r="P325" i="1"/>
  <c r="M325" i="1"/>
  <c r="E325" i="1"/>
  <c r="P324" i="1"/>
  <c r="M324" i="1"/>
  <c r="E324" i="1"/>
  <c r="P323" i="1"/>
  <c r="M323" i="1"/>
  <c r="E323" i="1"/>
  <c r="P322" i="1"/>
  <c r="M322" i="1"/>
  <c r="E322" i="1"/>
  <c r="P321" i="1"/>
  <c r="M321" i="1"/>
  <c r="E321" i="1"/>
  <c r="P320" i="1"/>
  <c r="M320" i="1"/>
  <c r="E320" i="1"/>
  <c r="P319" i="1"/>
  <c r="M319" i="1"/>
  <c r="E319" i="1"/>
  <c r="P318" i="1"/>
  <c r="M318" i="1"/>
  <c r="E318" i="1"/>
  <c r="P317" i="1"/>
  <c r="M317" i="1"/>
  <c r="E317" i="1"/>
  <c r="P316" i="1"/>
  <c r="M316" i="1"/>
  <c r="E316" i="1"/>
  <c r="P315" i="1"/>
  <c r="M315" i="1"/>
  <c r="E315" i="1"/>
  <c r="P314" i="1"/>
  <c r="M314" i="1"/>
  <c r="E314" i="1"/>
  <c r="P313" i="1"/>
  <c r="M313" i="1"/>
  <c r="E313" i="1"/>
  <c r="P312" i="1"/>
  <c r="M312" i="1"/>
  <c r="E312" i="1"/>
  <c r="P311" i="1"/>
  <c r="M311" i="1"/>
  <c r="E311" i="1"/>
  <c r="P310" i="1"/>
  <c r="M310" i="1"/>
  <c r="E310" i="1"/>
  <c r="P309" i="1"/>
  <c r="M309" i="1"/>
  <c r="E309" i="1"/>
  <c r="P308" i="1"/>
  <c r="M308" i="1"/>
  <c r="E308" i="1"/>
  <c r="P307" i="1"/>
  <c r="M307" i="1"/>
  <c r="E307" i="1"/>
  <c r="P306" i="1"/>
  <c r="M306" i="1"/>
  <c r="E306" i="1"/>
  <c r="P305" i="1"/>
  <c r="M305" i="1"/>
  <c r="E305" i="1"/>
  <c r="P304" i="1"/>
  <c r="M304" i="1"/>
  <c r="E304" i="1"/>
  <c r="P303" i="1"/>
  <c r="M303" i="1"/>
  <c r="E303" i="1"/>
  <c r="P302" i="1"/>
  <c r="M302" i="1"/>
  <c r="E302" i="1"/>
  <c r="P301" i="1"/>
  <c r="M301" i="1"/>
  <c r="E301" i="1"/>
  <c r="P300" i="1"/>
  <c r="M300" i="1"/>
  <c r="E300" i="1"/>
  <c r="P299" i="1"/>
  <c r="M299" i="1"/>
  <c r="E299" i="1"/>
  <c r="P298" i="1"/>
  <c r="M298" i="1"/>
  <c r="E298" i="1"/>
  <c r="P297" i="1"/>
  <c r="M297" i="1"/>
  <c r="E297" i="1"/>
  <c r="P296" i="1"/>
  <c r="M296" i="1"/>
  <c r="E296" i="1"/>
  <c r="P295" i="1"/>
  <c r="M295" i="1"/>
  <c r="E295" i="1"/>
  <c r="P294" i="1"/>
  <c r="M294" i="1"/>
  <c r="E294" i="1"/>
  <c r="P293" i="1"/>
  <c r="M293" i="1"/>
  <c r="E293" i="1"/>
  <c r="P292" i="1"/>
  <c r="M292" i="1"/>
  <c r="E292" i="1"/>
  <c r="P291" i="1"/>
  <c r="M291" i="1"/>
  <c r="E291" i="1"/>
  <c r="P290" i="1"/>
  <c r="M290" i="1"/>
  <c r="E290" i="1"/>
  <c r="P289" i="1"/>
  <c r="M289" i="1"/>
  <c r="E289" i="1"/>
  <c r="P288" i="1"/>
  <c r="M288" i="1"/>
  <c r="E288" i="1"/>
  <c r="P287" i="1"/>
  <c r="M287" i="1"/>
  <c r="E287" i="1"/>
  <c r="P286" i="1"/>
  <c r="M286" i="1"/>
  <c r="E286" i="1"/>
  <c r="P285" i="1"/>
  <c r="M285" i="1"/>
  <c r="E285" i="1"/>
  <c r="P284" i="1"/>
  <c r="M284" i="1"/>
  <c r="E284" i="1"/>
  <c r="P283" i="1"/>
  <c r="M283" i="1"/>
  <c r="E283" i="1"/>
  <c r="P282" i="1"/>
  <c r="M282" i="1"/>
  <c r="E282" i="1"/>
  <c r="P281" i="1"/>
  <c r="M281" i="1"/>
  <c r="E281" i="1"/>
  <c r="P280" i="1"/>
  <c r="M280" i="1"/>
  <c r="E280" i="1"/>
  <c r="P279" i="1"/>
  <c r="M279" i="1"/>
  <c r="E279" i="1"/>
  <c r="P278" i="1"/>
  <c r="M278" i="1"/>
  <c r="E278" i="1"/>
  <c r="P277" i="1"/>
  <c r="M277" i="1"/>
  <c r="E277" i="1"/>
  <c r="P276" i="1"/>
  <c r="M276" i="1"/>
  <c r="E276" i="1"/>
  <c r="P275" i="1"/>
  <c r="M275" i="1"/>
  <c r="E275" i="1"/>
  <c r="P274" i="1"/>
  <c r="M274" i="1"/>
  <c r="E274" i="1"/>
  <c r="P273" i="1"/>
  <c r="M273" i="1"/>
  <c r="E273" i="1"/>
  <c r="P272" i="1"/>
  <c r="M272" i="1"/>
  <c r="E272" i="1"/>
  <c r="P271" i="1"/>
  <c r="M271" i="1"/>
  <c r="E271" i="1"/>
  <c r="P270" i="1"/>
  <c r="M270" i="1"/>
  <c r="E270" i="1"/>
  <c r="P269" i="1"/>
  <c r="M269" i="1"/>
  <c r="E269" i="1"/>
  <c r="P268" i="1"/>
  <c r="M268" i="1"/>
  <c r="E268" i="1"/>
  <c r="P267" i="1"/>
  <c r="M267" i="1"/>
  <c r="E267" i="1"/>
  <c r="P266" i="1"/>
  <c r="M266" i="1"/>
  <c r="E266" i="1"/>
  <c r="P265" i="1"/>
  <c r="M265" i="1"/>
  <c r="E265" i="1"/>
  <c r="P264" i="1"/>
  <c r="M264" i="1"/>
  <c r="E264" i="1"/>
  <c r="P263" i="1"/>
  <c r="M263" i="1"/>
  <c r="E263" i="1"/>
  <c r="P262" i="1"/>
  <c r="M262" i="1"/>
  <c r="E262" i="1"/>
  <c r="P261" i="1"/>
  <c r="M261" i="1"/>
  <c r="E261" i="1"/>
  <c r="P260" i="1"/>
  <c r="M260" i="1"/>
  <c r="E260" i="1"/>
  <c r="P259" i="1"/>
  <c r="M259" i="1"/>
  <c r="E259" i="1"/>
  <c r="P258" i="1"/>
  <c r="M258" i="1"/>
  <c r="E258" i="1"/>
  <c r="P257" i="1"/>
  <c r="M257" i="1"/>
  <c r="E257" i="1"/>
  <c r="P256" i="1"/>
  <c r="M256" i="1"/>
  <c r="E256" i="1"/>
  <c r="P255" i="1"/>
  <c r="M255" i="1"/>
  <c r="E255" i="1"/>
  <c r="P254" i="1"/>
  <c r="M254" i="1"/>
  <c r="E254" i="1"/>
  <c r="P253" i="1"/>
  <c r="M253" i="1"/>
  <c r="E253" i="1"/>
  <c r="P252" i="1"/>
  <c r="M252" i="1"/>
  <c r="E252" i="1"/>
  <c r="P251" i="1"/>
  <c r="M251" i="1"/>
  <c r="E251" i="1"/>
  <c r="P250" i="1"/>
  <c r="M250" i="1"/>
  <c r="E250" i="1"/>
  <c r="P249" i="1"/>
  <c r="M249" i="1"/>
  <c r="E249" i="1"/>
  <c r="P248" i="1"/>
  <c r="M248" i="1"/>
  <c r="E248" i="1"/>
  <c r="P247" i="1"/>
  <c r="M247" i="1"/>
  <c r="E247" i="1"/>
  <c r="P246" i="1"/>
  <c r="M246" i="1"/>
  <c r="E246" i="1"/>
  <c r="P245" i="1"/>
  <c r="M245" i="1"/>
  <c r="E245" i="1"/>
  <c r="P244" i="1"/>
  <c r="M244" i="1"/>
  <c r="E244" i="1"/>
  <c r="P243" i="1"/>
  <c r="M243" i="1"/>
  <c r="E243" i="1"/>
  <c r="P242" i="1"/>
  <c r="M242" i="1"/>
  <c r="E242" i="1"/>
  <c r="P241" i="1"/>
  <c r="M241" i="1"/>
  <c r="E241" i="1"/>
  <c r="P240" i="1"/>
  <c r="M240" i="1"/>
  <c r="E240" i="1"/>
  <c r="P239" i="1"/>
  <c r="M239" i="1"/>
  <c r="E239" i="1"/>
  <c r="P238" i="1"/>
  <c r="M238" i="1"/>
  <c r="E238" i="1"/>
  <c r="P237" i="1"/>
  <c r="M237" i="1"/>
  <c r="E237" i="1"/>
  <c r="P236" i="1"/>
  <c r="M236" i="1"/>
  <c r="E236" i="1"/>
  <c r="P235" i="1"/>
  <c r="M235" i="1"/>
  <c r="E235" i="1"/>
  <c r="P234" i="1"/>
  <c r="M234" i="1"/>
  <c r="E234" i="1"/>
  <c r="P233" i="1"/>
  <c r="M233" i="1"/>
  <c r="E233" i="1"/>
  <c r="P232" i="1"/>
  <c r="M232" i="1"/>
  <c r="E232" i="1"/>
  <c r="P231" i="1"/>
  <c r="M231" i="1"/>
  <c r="E231" i="1"/>
  <c r="P230" i="1"/>
  <c r="M230" i="1"/>
  <c r="E230" i="1"/>
  <c r="P229" i="1"/>
  <c r="M229" i="1"/>
  <c r="E229" i="1"/>
  <c r="P228" i="1"/>
  <c r="M228" i="1"/>
  <c r="E228" i="1"/>
  <c r="P227" i="1"/>
  <c r="M227" i="1"/>
  <c r="E227" i="1"/>
  <c r="P226" i="1"/>
  <c r="M226" i="1"/>
  <c r="E226" i="1"/>
  <c r="P225" i="1"/>
  <c r="M225" i="1"/>
  <c r="E225" i="1"/>
  <c r="P224" i="1"/>
  <c r="M224" i="1"/>
  <c r="E224" i="1"/>
  <c r="P223" i="1"/>
  <c r="M223" i="1"/>
  <c r="E223" i="1"/>
  <c r="P222" i="1"/>
  <c r="M222" i="1"/>
  <c r="E222" i="1"/>
  <c r="P221" i="1"/>
  <c r="M221" i="1"/>
  <c r="E221" i="1"/>
  <c r="P220" i="1"/>
  <c r="M220" i="1"/>
  <c r="E220" i="1"/>
  <c r="P219" i="1"/>
  <c r="M219" i="1"/>
  <c r="E219" i="1"/>
  <c r="P218" i="1"/>
  <c r="M218" i="1"/>
  <c r="E218" i="1"/>
  <c r="P217" i="1"/>
  <c r="M217" i="1"/>
  <c r="E217" i="1"/>
  <c r="P216" i="1"/>
  <c r="M216" i="1"/>
  <c r="E216" i="1"/>
  <c r="P215" i="1"/>
  <c r="M215" i="1"/>
  <c r="E215" i="1"/>
  <c r="P214" i="1"/>
  <c r="M214" i="1"/>
  <c r="E214" i="1"/>
  <c r="P213" i="1"/>
  <c r="M213" i="1"/>
  <c r="E213" i="1"/>
  <c r="P212" i="1"/>
  <c r="M212" i="1"/>
  <c r="E212" i="1"/>
  <c r="P211" i="1"/>
  <c r="M211" i="1"/>
  <c r="E211" i="1"/>
  <c r="P210" i="1"/>
  <c r="M210" i="1"/>
  <c r="E210" i="1"/>
  <c r="P209" i="1"/>
  <c r="M209" i="1"/>
  <c r="E209" i="1"/>
  <c r="P208" i="1"/>
  <c r="M208" i="1"/>
  <c r="E208" i="1"/>
  <c r="P207" i="1"/>
  <c r="M207" i="1"/>
  <c r="E207" i="1"/>
  <c r="P206" i="1"/>
  <c r="M206" i="1"/>
  <c r="E206" i="1"/>
  <c r="P205" i="1"/>
  <c r="M205" i="1"/>
  <c r="E205" i="1"/>
  <c r="P204" i="1"/>
  <c r="M204" i="1"/>
  <c r="E204" i="1"/>
  <c r="P203" i="1"/>
  <c r="M203" i="1"/>
  <c r="E203" i="1"/>
  <c r="P202" i="1"/>
  <c r="M202" i="1"/>
  <c r="E202" i="1"/>
  <c r="P201" i="1"/>
  <c r="M201" i="1"/>
  <c r="E201" i="1"/>
  <c r="P200" i="1"/>
  <c r="M200" i="1"/>
  <c r="E200" i="1"/>
  <c r="P199" i="1"/>
  <c r="M199" i="1"/>
  <c r="E199" i="1"/>
  <c r="P198" i="1"/>
  <c r="M198" i="1"/>
  <c r="E198" i="1"/>
  <c r="P197" i="1"/>
  <c r="M197" i="1"/>
  <c r="E197" i="1"/>
  <c r="P196" i="1"/>
  <c r="M196" i="1"/>
  <c r="E196" i="1"/>
  <c r="P195" i="1"/>
  <c r="M195" i="1"/>
  <c r="E195" i="1"/>
  <c r="P194" i="1"/>
  <c r="M194" i="1"/>
  <c r="E194" i="1"/>
  <c r="P193" i="1"/>
  <c r="M193" i="1"/>
  <c r="E193" i="1"/>
  <c r="P192" i="1"/>
  <c r="M192" i="1"/>
  <c r="E192" i="1"/>
  <c r="P191" i="1"/>
  <c r="M191" i="1"/>
  <c r="E191" i="1"/>
  <c r="P190" i="1"/>
  <c r="M190" i="1"/>
  <c r="E190" i="1"/>
  <c r="P189" i="1"/>
  <c r="M189" i="1"/>
  <c r="E189" i="1"/>
  <c r="P188" i="1"/>
  <c r="M188" i="1"/>
  <c r="E188" i="1"/>
  <c r="P187" i="1"/>
  <c r="M187" i="1"/>
  <c r="E187" i="1"/>
  <c r="P186" i="1"/>
  <c r="M186" i="1"/>
  <c r="E186" i="1"/>
  <c r="P185" i="1"/>
  <c r="M185" i="1"/>
  <c r="E185" i="1"/>
  <c r="P184" i="1"/>
  <c r="M184" i="1"/>
  <c r="E184" i="1"/>
  <c r="P183" i="1"/>
  <c r="M183" i="1"/>
  <c r="E183" i="1"/>
  <c r="P182" i="1"/>
  <c r="M182" i="1"/>
  <c r="E182" i="1"/>
  <c r="P181" i="1"/>
  <c r="M181" i="1"/>
  <c r="E181" i="1"/>
  <c r="P180" i="1"/>
  <c r="M180" i="1"/>
  <c r="E180" i="1"/>
  <c r="P179" i="1"/>
  <c r="M179" i="1"/>
  <c r="E179" i="1"/>
  <c r="P178" i="1"/>
  <c r="M178" i="1"/>
  <c r="E178" i="1"/>
  <c r="P177" i="1"/>
  <c r="M177" i="1"/>
  <c r="E177" i="1"/>
  <c r="P176" i="1"/>
  <c r="M176" i="1"/>
  <c r="E176" i="1"/>
  <c r="P175" i="1"/>
  <c r="M175" i="1"/>
  <c r="E175" i="1"/>
  <c r="P174" i="1"/>
  <c r="M174" i="1"/>
  <c r="E174" i="1"/>
  <c r="P173" i="1"/>
  <c r="M173" i="1"/>
  <c r="E173" i="1"/>
  <c r="P172" i="1"/>
  <c r="M172" i="1"/>
  <c r="E172" i="1"/>
  <c r="P171" i="1"/>
  <c r="M171" i="1"/>
  <c r="E171" i="1"/>
  <c r="P170" i="1"/>
  <c r="M170" i="1"/>
  <c r="E170" i="1"/>
  <c r="P169" i="1"/>
  <c r="M169" i="1"/>
  <c r="E169" i="1"/>
  <c r="P168" i="1"/>
  <c r="M168" i="1"/>
  <c r="E168" i="1"/>
  <c r="P167" i="1"/>
  <c r="M167" i="1"/>
  <c r="E167" i="1"/>
  <c r="P166" i="1"/>
  <c r="M166" i="1"/>
  <c r="E166" i="1"/>
  <c r="P165" i="1"/>
  <c r="M165" i="1"/>
  <c r="E165" i="1"/>
  <c r="P164" i="1"/>
  <c r="M164" i="1"/>
  <c r="E164" i="1"/>
  <c r="P163" i="1"/>
  <c r="M163" i="1"/>
  <c r="E163" i="1"/>
  <c r="P162" i="1"/>
  <c r="M162" i="1"/>
  <c r="E162" i="1"/>
  <c r="P161" i="1"/>
  <c r="M161" i="1"/>
  <c r="E161" i="1"/>
  <c r="P160" i="1"/>
  <c r="M160" i="1"/>
  <c r="E160" i="1"/>
  <c r="P159" i="1"/>
  <c r="M159" i="1"/>
  <c r="E159" i="1"/>
  <c r="P158" i="1"/>
  <c r="M158" i="1"/>
  <c r="E158" i="1"/>
  <c r="P157" i="1"/>
  <c r="M157" i="1"/>
  <c r="E157" i="1"/>
  <c r="P156" i="1"/>
  <c r="M156" i="1"/>
  <c r="E156" i="1"/>
  <c r="P155" i="1"/>
  <c r="M155" i="1"/>
  <c r="E155" i="1"/>
  <c r="P154" i="1"/>
  <c r="M154" i="1"/>
  <c r="E154" i="1"/>
  <c r="P153" i="1"/>
  <c r="M153" i="1"/>
  <c r="E153" i="1"/>
  <c r="P152" i="1"/>
  <c r="M152" i="1"/>
  <c r="E152" i="1"/>
  <c r="P151" i="1"/>
  <c r="M151" i="1"/>
  <c r="E151" i="1"/>
  <c r="P150" i="1"/>
  <c r="M150" i="1"/>
  <c r="E150" i="1"/>
  <c r="P149" i="1"/>
  <c r="M149" i="1"/>
  <c r="E149" i="1"/>
  <c r="P148" i="1"/>
  <c r="M148" i="1"/>
  <c r="E148" i="1"/>
  <c r="P147" i="1"/>
  <c r="M147" i="1"/>
  <c r="E147" i="1"/>
  <c r="P146" i="1"/>
  <c r="M146" i="1"/>
  <c r="E146" i="1"/>
  <c r="P145" i="1"/>
  <c r="M145" i="1"/>
  <c r="E145" i="1"/>
  <c r="P144" i="1"/>
  <c r="M144" i="1"/>
  <c r="E144" i="1"/>
  <c r="P143" i="1"/>
  <c r="M143" i="1"/>
  <c r="E143" i="1"/>
  <c r="P142" i="1"/>
  <c r="M142" i="1"/>
  <c r="E142" i="1"/>
  <c r="P141" i="1"/>
  <c r="M141" i="1"/>
  <c r="E141" i="1"/>
  <c r="P140" i="1"/>
  <c r="M140" i="1"/>
  <c r="E140" i="1"/>
  <c r="P139" i="1"/>
  <c r="M139" i="1"/>
  <c r="E139" i="1"/>
  <c r="P138" i="1"/>
  <c r="M138" i="1"/>
  <c r="E138" i="1"/>
  <c r="P137" i="1"/>
  <c r="M137" i="1"/>
  <c r="E137" i="1"/>
  <c r="P136" i="1"/>
  <c r="M136" i="1"/>
  <c r="E136" i="1"/>
  <c r="P135" i="1"/>
  <c r="M135" i="1"/>
  <c r="E135" i="1"/>
  <c r="P134" i="1"/>
  <c r="M134" i="1"/>
  <c r="E134" i="1"/>
  <c r="P133" i="1"/>
  <c r="M133" i="1"/>
  <c r="E133" i="1"/>
  <c r="P132" i="1"/>
  <c r="M132" i="1"/>
  <c r="E132" i="1"/>
  <c r="P131" i="1"/>
  <c r="M131" i="1"/>
  <c r="E131" i="1"/>
  <c r="P130" i="1"/>
  <c r="M130" i="1"/>
  <c r="E130" i="1"/>
  <c r="P129" i="1"/>
  <c r="M129" i="1"/>
  <c r="E129" i="1"/>
  <c r="P128" i="1"/>
  <c r="M128" i="1"/>
  <c r="E128" i="1"/>
  <c r="P127" i="1"/>
  <c r="M127" i="1"/>
  <c r="E127" i="1"/>
  <c r="P126" i="1"/>
  <c r="M126" i="1"/>
  <c r="E126" i="1"/>
  <c r="P125" i="1"/>
  <c r="M125" i="1"/>
  <c r="E125" i="1"/>
  <c r="P124" i="1"/>
  <c r="M124" i="1"/>
  <c r="E124" i="1"/>
  <c r="P123" i="1"/>
  <c r="M123" i="1"/>
  <c r="E123" i="1"/>
  <c r="P122" i="1"/>
  <c r="M122" i="1"/>
  <c r="E122" i="1"/>
  <c r="P121" i="1"/>
  <c r="M121" i="1"/>
  <c r="E121" i="1"/>
  <c r="P120" i="1"/>
  <c r="M120" i="1"/>
  <c r="E120" i="1"/>
  <c r="P119" i="1"/>
  <c r="M119" i="1"/>
  <c r="E119" i="1"/>
  <c r="P118" i="1"/>
  <c r="M118" i="1"/>
  <c r="E118" i="1"/>
  <c r="P117" i="1"/>
  <c r="M117" i="1"/>
  <c r="E117" i="1"/>
  <c r="P116" i="1"/>
  <c r="M116" i="1"/>
  <c r="E116" i="1"/>
  <c r="P115" i="1"/>
  <c r="M115" i="1"/>
  <c r="E115" i="1"/>
  <c r="P114" i="1"/>
  <c r="M114" i="1"/>
  <c r="E114" i="1"/>
  <c r="P113" i="1"/>
  <c r="M113" i="1"/>
  <c r="E113" i="1"/>
  <c r="P112" i="1"/>
  <c r="M112" i="1"/>
  <c r="E112" i="1"/>
  <c r="P111" i="1"/>
  <c r="M111" i="1"/>
  <c r="E111" i="1"/>
  <c r="P110" i="1"/>
  <c r="M110" i="1"/>
  <c r="E110" i="1"/>
  <c r="P109" i="1"/>
  <c r="M109" i="1"/>
  <c r="E109" i="1"/>
  <c r="P108" i="1"/>
  <c r="M108" i="1"/>
  <c r="E108" i="1"/>
  <c r="P107" i="1"/>
  <c r="M107" i="1"/>
  <c r="E107" i="1"/>
  <c r="P106" i="1"/>
  <c r="M106" i="1"/>
  <c r="E106" i="1"/>
  <c r="P105" i="1"/>
  <c r="M105" i="1"/>
  <c r="E105" i="1"/>
  <c r="P104" i="1"/>
  <c r="M104" i="1"/>
  <c r="E104" i="1"/>
  <c r="P103" i="1"/>
  <c r="M103" i="1"/>
  <c r="E103" i="1"/>
  <c r="P102" i="1"/>
  <c r="M102" i="1"/>
  <c r="E102" i="1"/>
  <c r="P101" i="1"/>
  <c r="M101" i="1"/>
  <c r="E101" i="1"/>
  <c r="P100" i="1"/>
  <c r="M100" i="1"/>
  <c r="E100" i="1"/>
  <c r="P99" i="1"/>
  <c r="M99" i="1"/>
  <c r="E99" i="1"/>
  <c r="P98" i="1"/>
  <c r="M98" i="1"/>
  <c r="E98" i="1"/>
  <c r="P97" i="1"/>
  <c r="M97" i="1"/>
  <c r="E97" i="1"/>
  <c r="P96" i="1"/>
  <c r="M96" i="1"/>
  <c r="E96" i="1"/>
  <c r="P95" i="1"/>
  <c r="M95" i="1"/>
  <c r="E95" i="1"/>
  <c r="P94" i="1"/>
  <c r="M94" i="1"/>
  <c r="E94" i="1"/>
  <c r="P93" i="1"/>
  <c r="M93" i="1"/>
  <c r="E93" i="1"/>
  <c r="P92" i="1"/>
  <c r="M92" i="1"/>
  <c r="E92" i="1"/>
  <c r="P91" i="1"/>
  <c r="M91" i="1"/>
  <c r="E91" i="1"/>
  <c r="P90" i="1"/>
  <c r="M90" i="1"/>
  <c r="E90" i="1"/>
  <c r="P89" i="1"/>
  <c r="M89" i="1"/>
  <c r="E89" i="1"/>
  <c r="P88" i="1"/>
  <c r="M88" i="1"/>
  <c r="E88" i="1"/>
  <c r="P87" i="1"/>
  <c r="M87" i="1"/>
  <c r="E87" i="1"/>
  <c r="P86" i="1"/>
  <c r="M86" i="1"/>
  <c r="E86" i="1"/>
  <c r="P85" i="1"/>
  <c r="M85" i="1"/>
  <c r="E85" i="1"/>
  <c r="P84" i="1"/>
  <c r="M84" i="1"/>
  <c r="E84" i="1"/>
  <c r="P83" i="1"/>
  <c r="M83" i="1"/>
  <c r="E83" i="1"/>
  <c r="P82" i="1"/>
  <c r="M82" i="1"/>
  <c r="E82" i="1"/>
  <c r="P81" i="1"/>
  <c r="M81" i="1"/>
  <c r="E81" i="1"/>
  <c r="P80" i="1"/>
  <c r="M80" i="1"/>
  <c r="E80" i="1"/>
  <c r="P79" i="1"/>
  <c r="M79" i="1"/>
  <c r="E79" i="1"/>
  <c r="P78" i="1"/>
  <c r="M78" i="1"/>
  <c r="E78" i="1"/>
  <c r="P77" i="1"/>
  <c r="M77" i="1"/>
  <c r="E77" i="1"/>
  <c r="P76" i="1"/>
  <c r="M76" i="1"/>
  <c r="E76" i="1"/>
  <c r="P75" i="1"/>
  <c r="M75" i="1"/>
  <c r="E75" i="1"/>
  <c r="P74" i="1"/>
  <c r="M74" i="1"/>
  <c r="E74" i="1"/>
  <c r="P73" i="1"/>
  <c r="M73" i="1"/>
  <c r="E73" i="1"/>
  <c r="P72" i="1"/>
  <c r="M72" i="1"/>
  <c r="E72" i="1"/>
  <c r="P71" i="1"/>
  <c r="M71" i="1"/>
  <c r="E71" i="1"/>
  <c r="P70" i="1"/>
  <c r="M70" i="1"/>
  <c r="E70" i="1"/>
  <c r="P69" i="1"/>
  <c r="M69" i="1"/>
  <c r="E69" i="1"/>
  <c r="P68" i="1"/>
  <c r="M68" i="1"/>
  <c r="E68" i="1"/>
  <c r="P67" i="1"/>
  <c r="M67" i="1"/>
  <c r="E67" i="1"/>
  <c r="P66" i="1"/>
  <c r="M66" i="1"/>
  <c r="E66" i="1"/>
  <c r="P65" i="1"/>
  <c r="M65" i="1"/>
  <c r="E65" i="1"/>
  <c r="P64" i="1"/>
  <c r="M64" i="1"/>
  <c r="E64" i="1"/>
  <c r="P63" i="1"/>
  <c r="M63" i="1"/>
  <c r="E63" i="1"/>
  <c r="P62" i="1"/>
  <c r="M62" i="1"/>
  <c r="E62" i="1"/>
  <c r="P61" i="1"/>
  <c r="M61" i="1"/>
  <c r="E61" i="1"/>
  <c r="P60" i="1"/>
  <c r="M60" i="1"/>
  <c r="E60" i="1"/>
  <c r="P59" i="1"/>
  <c r="M59" i="1"/>
  <c r="E59" i="1"/>
  <c r="P58" i="1"/>
  <c r="M58" i="1"/>
  <c r="E58" i="1"/>
  <c r="P57" i="1"/>
  <c r="M57" i="1"/>
  <c r="E57" i="1"/>
  <c r="P56" i="1"/>
  <c r="M56" i="1"/>
  <c r="E56" i="1"/>
  <c r="P55" i="1"/>
  <c r="M55" i="1"/>
  <c r="E55" i="1"/>
  <c r="P54" i="1"/>
  <c r="M54" i="1"/>
  <c r="E54" i="1"/>
  <c r="P53" i="1"/>
  <c r="M53" i="1"/>
  <c r="E53" i="1"/>
  <c r="P52" i="1"/>
  <c r="M52" i="1"/>
  <c r="E52" i="1"/>
  <c r="P51" i="1"/>
  <c r="M51" i="1"/>
  <c r="E51" i="1"/>
  <c r="P50" i="1"/>
  <c r="M50" i="1"/>
  <c r="E50" i="1"/>
  <c r="P49" i="1"/>
  <c r="M49" i="1"/>
  <c r="E49" i="1"/>
  <c r="P48" i="1"/>
  <c r="M48" i="1"/>
  <c r="E48" i="1"/>
  <c r="P47" i="1"/>
  <c r="M47" i="1"/>
  <c r="E47" i="1"/>
  <c r="P46" i="1"/>
  <c r="M46" i="1"/>
  <c r="E46" i="1"/>
  <c r="P45" i="1"/>
  <c r="M45" i="1"/>
  <c r="E45" i="1"/>
  <c r="P44" i="1"/>
  <c r="M44" i="1"/>
  <c r="E44" i="1"/>
  <c r="P43" i="1"/>
  <c r="M43" i="1"/>
  <c r="E43" i="1"/>
  <c r="P42" i="1"/>
  <c r="M42" i="1"/>
  <c r="E42" i="1"/>
  <c r="P41" i="1"/>
  <c r="M41" i="1"/>
  <c r="E41" i="1"/>
  <c r="P40" i="1"/>
  <c r="M40" i="1"/>
  <c r="E40" i="1"/>
  <c r="P39" i="1"/>
  <c r="M39" i="1"/>
  <c r="E39" i="1"/>
  <c r="P38" i="1"/>
  <c r="M38" i="1"/>
  <c r="E38" i="1"/>
  <c r="P37" i="1"/>
  <c r="M37" i="1"/>
  <c r="E37" i="1"/>
  <c r="P36" i="1"/>
  <c r="M36" i="1"/>
  <c r="E36" i="1"/>
  <c r="P35" i="1"/>
  <c r="M35" i="1"/>
  <c r="E35" i="1"/>
  <c r="P34" i="1"/>
  <c r="M34" i="1"/>
  <c r="E34" i="1"/>
  <c r="P33" i="1"/>
  <c r="M33" i="1"/>
  <c r="E33" i="1"/>
  <c r="P32" i="1"/>
  <c r="M32" i="1"/>
  <c r="E32" i="1"/>
  <c r="P31" i="1"/>
  <c r="M31" i="1"/>
  <c r="E31" i="1"/>
  <c r="P30" i="1"/>
  <c r="M30" i="1"/>
  <c r="E30" i="1"/>
  <c r="P29" i="1"/>
  <c r="M29" i="1"/>
  <c r="E29" i="1"/>
  <c r="P28" i="1"/>
  <c r="M28" i="1"/>
  <c r="E28" i="1"/>
  <c r="P27" i="1"/>
  <c r="M27" i="1"/>
  <c r="E27" i="1"/>
  <c r="P26" i="1"/>
  <c r="M26" i="1"/>
  <c r="E26" i="1"/>
  <c r="P25" i="1"/>
  <c r="M25" i="1"/>
  <c r="E25" i="1"/>
  <c r="P24" i="1"/>
  <c r="M24" i="1"/>
  <c r="E24" i="1"/>
  <c r="P23" i="1"/>
  <c r="M23" i="1"/>
  <c r="E23" i="1"/>
  <c r="P22" i="1"/>
  <c r="M22" i="1"/>
  <c r="E22" i="1"/>
  <c r="P21" i="1"/>
  <c r="M21" i="1"/>
  <c r="E21" i="1"/>
  <c r="P20" i="1"/>
  <c r="M20" i="1"/>
  <c r="E20" i="1"/>
  <c r="P19" i="1"/>
  <c r="M19" i="1"/>
  <c r="E19" i="1"/>
  <c r="P18" i="1"/>
  <c r="M18" i="1"/>
  <c r="E18" i="1"/>
  <c r="P17" i="1"/>
  <c r="M17" i="1"/>
  <c r="E17" i="1"/>
  <c r="P16" i="1"/>
  <c r="M16" i="1"/>
  <c r="E16" i="1"/>
  <c r="P15" i="1"/>
  <c r="M15" i="1"/>
  <c r="E15" i="1"/>
  <c r="P14" i="1"/>
  <c r="M14" i="1"/>
  <c r="E14" i="1"/>
  <c r="P13" i="1"/>
  <c r="M13" i="1"/>
  <c r="E13" i="1"/>
  <c r="P12" i="1"/>
  <c r="M12" i="1"/>
  <c r="E12" i="1"/>
  <c r="P11" i="1"/>
  <c r="M11" i="1"/>
  <c r="E11" i="1"/>
  <c r="P10" i="1"/>
  <c r="M10" i="1"/>
  <c r="E10" i="1"/>
  <c r="P9" i="1"/>
  <c r="M9" i="1"/>
  <c r="E9" i="1"/>
  <c r="P8" i="1"/>
  <c r="M8" i="1"/>
  <c r="E8" i="1"/>
  <c r="P7" i="1"/>
  <c r="M7" i="1"/>
  <c r="E7" i="1"/>
  <c r="P6" i="1"/>
  <c r="M6" i="1"/>
  <c r="E6" i="1"/>
  <c r="P5" i="1"/>
  <c r="M5" i="1"/>
  <c r="E5" i="1"/>
  <c r="P4" i="1"/>
  <c r="M4" i="1"/>
  <c r="E4" i="1"/>
  <c r="P3" i="1"/>
  <c r="M3" i="1"/>
  <c r="E3" i="1"/>
  <c r="P2" i="1"/>
  <c r="M2" i="1"/>
  <c r="E2" i="1"/>
  <c r="G3" i="3" l="1"/>
  <c r="G5" i="3"/>
  <c r="G9" i="3"/>
  <c r="G13" i="3"/>
  <c r="G17" i="3"/>
  <c r="G19" i="3"/>
  <c r="G23" i="3"/>
  <c r="G27" i="3"/>
  <c r="G31" i="3"/>
  <c r="G35" i="3"/>
  <c r="G39" i="3"/>
  <c r="G41" i="3"/>
  <c r="G45" i="3"/>
  <c r="G49" i="3"/>
  <c r="G53" i="3"/>
  <c r="G57" i="3"/>
  <c r="G59" i="3"/>
  <c r="G63" i="3"/>
  <c r="G67" i="3"/>
  <c r="G71" i="3"/>
  <c r="G75" i="3"/>
  <c r="G77" i="3"/>
  <c r="G81" i="3"/>
  <c r="G85" i="3"/>
  <c r="G89" i="3"/>
  <c r="G93" i="3"/>
  <c r="G95" i="3"/>
  <c r="G7" i="3"/>
  <c r="G11" i="3"/>
  <c r="G15" i="3"/>
  <c r="G21" i="3"/>
  <c r="G25" i="3"/>
  <c r="G29" i="3"/>
  <c r="G33" i="3"/>
  <c r="G37" i="3"/>
  <c r="G43" i="3"/>
  <c r="G47" i="3"/>
  <c r="G51" i="3"/>
  <c r="G55" i="3"/>
  <c r="G61" i="3"/>
  <c r="G65" i="3"/>
  <c r="G69" i="3"/>
  <c r="G73" i="3"/>
  <c r="G79" i="3"/>
  <c r="G83" i="3"/>
  <c r="G87" i="3"/>
  <c r="G91" i="3"/>
  <c r="G97" i="3"/>
  <c r="G4" i="3"/>
  <c r="G6" i="3"/>
  <c r="G8" i="3"/>
  <c r="G10" i="3"/>
  <c r="G12" i="3"/>
  <c r="G14" i="3"/>
  <c r="G16" i="3"/>
  <c r="G18" i="3"/>
  <c r="G20" i="3"/>
  <c r="G22" i="3"/>
  <c r="G24" i="3"/>
  <c r="G26" i="3"/>
  <c r="G28" i="3"/>
  <c r="G30" i="3"/>
  <c r="G32" i="3"/>
  <c r="G34" i="3"/>
  <c r="G36" i="3"/>
  <c r="G38" i="3"/>
  <c r="G40" i="3"/>
  <c r="G42" i="3"/>
  <c r="G44" i="3"/>
  <c r="G46" i="3"/>
  <c r="G48" i="3"/>
  <c r="G50" i="3"/>
  <c r="G52" i="3"/>
  <c r="G54" i="3"/>
  <c r="G56" i="3"/>
  <c r="G58" i="3"/>
  <c r="G60" i="3"/>
  <c r="G62" i="3"/>
  <c r="G64" i="3"/>
  <c r="G66" i="3"/>
  <c r="G68" i="3"/>
  <c r="G70" i="3"/>
  <c r="G72" i="3"/>
  <c r="G74" i="3"/>
  <c r="G76" i="3"/>
  <c r="G78" i="3"/>
  <c r="G80" i="3"/>
  <c r="G82" i="3"/>
  <c r="G84" i="3"/>
  <c r="G86" i="3"/>
  <c r="G88" i="3"/>
  <c r="G90" i="3"/>
  <c r="G92" i="3"/>
  <c r="G94" i="3"/>
  <c r="G96" i="3"/>
  <c r="G98" i="3"/>
  <c r="G100" i="3"/>
  <c r="G102" i="3"/>
  <c r="G104" i="3"/>
  <c r="G106" i="3"/>
  <c r="G108" i="3"/>
  <c r="G110" i="3"/>
  <c r="G112" i="3"/>
  <c r="G114" i="3"/>
  <c r="G116" i="3"/>
  <c r="G118" i="3"/>
  <c r="G120" i="3"/>
  <c r="G122" i="3"/>
  <c r="G124" i="3"/>
  <c r="G126" i="3"/>
  <c r="G128" i="3"/>
  <c r="G130" i="3"/>
  <c r="G132" i="3"/>
  <c r="G134" i="3"/>
  <c r="G136" i="3"/>
  <c r="G138" i="3"/>
  <c r="G140" i="3"/>
  <c r="G142" i="3"/>
  <c r="G144" i="3"/>
  <c r="G146" i="3"/>
  <c r="G148" i="3"/>
  <c r="G150" i="3"/>
  <c r="G152" i="3"/>
  <c r="G154" i="3"/>
  <c r="G156" i="3"/>
  <c r="G158" i="3"/>
  <c r="G160" i="3"/>
  <c r="G162" i="3"/>
  <c r="G164" i="3"/>
  <c r="G166" i="3"/>
  <c r="G168" i="3"/>
  <c r="G170" i="3"/>
  <c r="G172" i="3"/>
  <c r="G174" i="3"/>
  <c r="G176" i="3"/>
  <c r="G178" i="3"/>
  <c r="G180" i="3"/>
  <c r="G182" i="3"/>
  <c r="G184" i="3"/>
  <c r="G186" i="3"/>
  <c r="G188" i="3"/>
  <c r="G190" i="3"/>
  <c r="G192" i="3"/>
  <c r="G194" i="3"/>
  <c r="G196" i="3"/>
  <c r="G198" i="3"/>
  <c r="G200" i="3"/>
  <c r="G202" i="3"/>
  <c r="G204" i="3"/>
  <c r="G206" i="3"/>
  <c r="G208" i="3"/>
  <c r="G99" i="3"/>
  <c r="G103" i="3"/>
  <c r="G107" i="3"/>
  <c r="G109" i="3"/>
  <c r="G113" i="3"/>
  <c r="G115" i="3"/>
  <c r="G117" i="3"/>
  <c r="G121" i="3"/>
  <c r="G125" i="3"/>
  <c r="G129" i="3"/>
  <c r="G133" i="3"/>
  <c r="G135" i="3"/>
  <c r="G139" i="3"/>
  <c r="G145" i="3"/>
  <c r="G149" i="3"/>
  <c r="G153" i="3"/>
  <c r="G157" i="3"/>
  <c r="G161" i="3"/>
  <c r="G165" i="3"/>
  <c r="G169" i="3"/>
  <c r="G173" i="3"/>
  <c r="G177" i="3"/>
  <c r="G181" i="3"/>
  <c r="G185" i="3"/>
  <c r="G189" i="3"/>
  <c r="G193" i="3"/>
  <c r="G197" i="3"/>
  <c r="G201" i="3"/>
  <c r="G205" i="3"/>
  <c r="G209" i="3"/>
  <c r="G213" i="3"/>
  <c r="G217" i="3"/>
  <c r="G221" i="3"/>
  <c r="G225" i="3"/>
  <c r="G229" i="3"/>
  <c r="G233" i="3"/>
  <c r="G237" i="3"/>
  <c r="G241" i="3"/>
  <c r="G245" i="3"/>
  <c r="G249" i="3"/>
  <c r="G253" i="3"/>
  <c r="G257" i="3"/>
  <c r="G261" i="3"/>
  <c r="G265" i="3"/>
  <c r="G269" i="3"/>
  <c r="G273" i="3"/>
  <c r="G277" i="3"/>
  <c r="G281" i="3"/>
  <c r="G285" i="3"/>
  <c r="G289" i="3"/>
  <c r="G293" i="3"/>
  <c r="G297" i="3"/>
  <c r="G301" i="3"/>
  <c r="G305" i="3"/>
  <c r="G309" i="3"/>
  <c r="G313" i="3"/>
  <c r="G319" i="3"/>
  <c r="G323" i="3"/>
  <c r="G327" i="3"/>
  <c r="G331" i="3"/>
  <c r="G335" i="3"/>
  <c r="G339" i="3"/>
  <c r="G343" i="3"/>
  <c r="G347" i="3"/>
  <c r="G351" i="3"/>
  <c r="G355" i="3"/>
  <c r="G359" i="3"/>
  <c r="G363" i="3"/>
  <c r="G367" i="3"/>
  <c r="G371" i="3"/>
  <c r="G375" i="3"/>
  <c r="G379" i="3"/>
  <c r="G383" i="3"/>
  <c r="G387" i="3"/>
  <c r="G391" i="3"/>
  <c r="G395" i="3"/>
  <c r="G399" i="3"/>
  <c r="G403" i="3"/>
  <c r="G407" i="3"/>
  <c r="G411" i="3"/>
  <c r="G415" i="3"/>
  <c r="G419" i="3"/>
  <c r="G423" i="3"/>
  <c r="G427" i="3"/>
  <c r="G431" i="3"/>
  <c r="G435" i="3"/>
  <c r="G439" i="3"/>
  <c r="G443" i="3"/>
  <c r="G447" i="3"/>
  <c r="G451" i="3"/>
  <c r="G455" i="3"/>
  <c r="G461" i="3"/>
  <c r="G465" i="3"/>
  <c r="G469" i="3"/>
  <c r="G473" i="3"/>
  <c r="G477" i="3"/>
  <c r="G481" i="3"/>
  <c r="G485" i="3"/>
  <c r="G489" i="3"/>
  <c r="G493" i="3"/>
  <c r="G497" i="3"/>
  <c r="G501" i="3"/>
  <c r="G503" i="3"/>
  <c r="G507" i="3"/>
  <c r="G511" i="3"/>
  <c r="G517" i="3"/>
  <c r="G521" i="3"/>
  <c r="G525" i="3"/>
  <c r="G529" i="3"/>
  <c r="G533" i="3"/>
  <c r="G537" i="3"/>
  <c r="G541" i="3"/>
  <c r="G545" i="3"/>
  <c r="G549" i="3"/>
  <c r="G553" i="3"/>
  <c r="G557" i="3"/>
  <c r="G561" i="3"/>
  <c r="G565" i="3"/>
  <c r="G569" i="3"/>
  <c r="G573" i="3"/>
  <c r="G577" i="3"/>
  <c r="G581" i="3"/>
  <c r="G585" i="3"/>
  <c r="G589" i="3"/>
  <c r="G593" i="3"/>
  <c r="G597" i="3"/>
  <c r="G601" i="3"/>
  <c r="G605" i="3"/>
  <c r="G611" i="3"/>
  <c r="G615" i="3"/>
  <c r="G619" i="3"/>
  <c r="G623" i="3"/>
  <c r="G627" i="3"/>
  <c r="G631" i="3"/>
  <c r="G635" i="3"/>
  <c r="G639" i="3"/>
  <c r="G643" i="3"/>
  <c r="G647" i="3"/>
  <c r="G651" i="3"/>
  <c r="G655" i="3"/>
  <c r="G659" i="3"/>
  <c r="G663" i="3"/>
  <c r="G667" i="3"/>
  <c r="G671" i="3"/>
  <c r="G675" i="3"/>
  <c r="G679" i="3"/>
  <c r="G683" i="3"/>
  <c r="G687" i="3"/>
  <c r="G691" i="3"/>
  <c r="G695" i="3"/>
  <c r="G699" i="3"/>
  <c r="G703" i="3"/>
  <c r="G707" i="3"/>
  <c r="G711" i="3"/>
  <c r="G715" i="3"/>
  <c r="G719" i="3"/>
  <c r="G723" i="3"/>
  <c r="G727" i="3"/>
  <c r="G731" i="3"/>
  <c r="G735" i="3"/>
  <c r="G739" i="3"/>
  <c r="G743" i="3"/>
  <c r="G747" i="3"/>
  <c r="G751" i="3"/>
  <c r="G755" i="3"/>
  <c r="G759" i="3"/>
  <c r="G763" i="3"/>
  <c r="G767" i="3"/>
  <c r="G771" i="3"/>
  <c r="G777" i="3"/>
  <c r="G101" i="3"/>
  <c r="G105" i="3"/>
  <c r="G111" i="3"/>
  <c r="G119" i="3"/>
  <c r="G123" i="3"/>
  <c r="G127" i="3"/>
  <c r="G131" i="3"/>
  <c r="G137" i="3"/>
  <c r="G141" i="3"/>
  <c r="G143" i="3"/>
  <c r="G147" i="3"/>
  <c r="G151" i="3"/>
  <c r="G155" i="3"/>
  <c r="G159" i="3"/>
  <c r="G163" i="3"/>
  <c r="G167" i="3"/>
  <c r="G171" i="3"/>
  <c r="G175" i="3"/>
  <c r="G179" i="3"/>
  <c r="G183" i="3"/>
  <c r="G187" i="3"/>
  <c r="G191" i="3"/>
  <c r="G195" i="3"/>
  <c r="G199" i="3"/>
  <c r="G203" i="3"/>
  <c r="G207" i="3"/>
  <c r="G211" i="3"/>
  <c r="G215" i="3"/>
  <c r="G219" i="3"/>
  <c r="G223" i="3"/>
  <c r="G227" i="3"/>
  <c r="G231" i="3"/>
  <c r="G235" i="3"/>
  <c r="G239" i="3"/>
  <c r="G243" i="3"/>
  <c r="G247" i="3"/>
  <c r="G251" i="3"/>
  <c r="G255" i="3"/>
  <c r="G259" i="3"/>
  <c r="G263" i="3"/>
  <c r="G267" i="3"/>
  <c r="G271" i="3"/>
  <c r="G275" i="3"/>
  <c r="G279" i="3"/>
  <c r="G283" i="3"/>
  <c r="G287" i="3"/>
  <c r="G291" i="3"/>
  <c r="G295" i="3"/>
  <c r="G299" i="3"/>
  <c r="G303" i="3"/>
  <c r="G307" i="3"/>
  <c r="G311" i="3"/>
  <c r="G315" i="3"/>
  <c r="G317" i="3"/>
  <c r="G321" i="3"/>
  <c r="G325" i="3"/>
  <c r="G329" i="3"/>
  <c r="G333" i="3"/>
  <c r="G337" i="3"/>
  <c r="G341" i="3"/>
  <c r="G345" i="3"/>
  <c r="G349" i="3"/>
  <c r="G353" i="3"/>
  <c r="G357" i="3"/>
  <c r="G361" i="3"/>
  <c r="G365" i="3"/>
  <c r="G369" i="3"/>
  <c r="G373" i="3"/>
  <c r="G377" i="3"/>
  <c r="G381" i="3"/>
  <c r="G385" i="3"/>
  <c r="G389" i="3"/>
  <c r="G393" i="3"/>
  <c r="G397" i="3"/>
  <c r="G401" i="3"/>
  <c r="G405" i="3"/>
  <c r="G409" i="3"/>
  <c r="G413" i="3"/>
  <c r="G417" i="3"/>
  <c r="G421" i="3"/>
  <c r="G425" i="3"/>
  <c r="G429" i="3"/>
  <c r="G433" i="3"/>
  <c r="G437" i="3"/>
  <c r="G441" i="3"/>
  <c r="G445" i="3"/>
  <c r="G449" i="3"/>
  <c r="G453" i="3"/>
  <c r="G457" i="3"/>
  <c r="G459" i="3"/>
  <c r="G463" i="3"/>
  <c r="G467" i="3"/>
  <c r="G471" i="3"/>
  <c r="G475" i="3"/>
  <c r="G479" i="3"/>
  <c r="G483" i="3"/>
  <c r="G487" i="3"/>
  <c r="G491" i="3"/>
  <c r="G495" i="3"/>
  <c r="G499" i="3"/>
  <c r="G505" i="3"/>
  <c r="G509" i="3"/>
  <c r="G513" i="3"/>
  <c r="G515" i="3"/>
  <c r="G519" i="3"/>
  <c r="G523" i="3"/>
  <c r="G527" i="3"/>
  <c r="G531" i="3"/>
  <c r="G535" i="3"/>
  <c r="G539" i="3"/>
  <c r="G543" i="3"/>
  <c r="G547" i="3"/>
  <c r="G551" i="3"/>
  <c r="G555" i="3"/>
  <c r="G559" i="3"/>
  <c r="G563" i="3"/>
  <c r="G567" i="3"/>
  <c r="G571" i="3"/>
  <c r="G575" i="3"/>
  <c r="G579" i="3"/>
  <c r="G583" i="3"/>
  <c r="G587" i="3"/>
  <c r="G591" i="3"/>
  <c r="G595" i="3"/>
  <c r="G599" i="3"/>
  <c r="G603" i="3"/>
  <c r="G607" i="3"/>
  <c r="G609" i="3"/>
  <c r="G613" i="3"/>
  <c r="G617" i="3"/>
  <c r="G621" i="3"/>
  <c r="G625" i="3"/>
  <c r="G629" i="3"/>
  <c r="G633" i="3"/>
  <c r="G637" i="3"/>
  <c r="G641" i="3"/>
  <c r="G645" i="3"/>
  <c r="G649" i="3"/>
  <c r="G653" i="3"/>
  <c r="G657" i="3"/>
  <c r="G661" i="3"/>
  <c r="G665" i="3"/>
  <c r="G669" i="3"/>
  <c r="G673" i="3"/>
  <c r="G677" i="3"/>
  <c r="G681" i="3"/>
  <c r="G685" i="3"/>
  <c r="G689" i="3"/>
  <c r="G693" i="3"/>
  <c r="G697" i="3"/>
  <c r="G701" i="3"/>
  <c r="G705" i="3"/>
  <c r="G709" i="3"/>
  <c r="G713" i="3"/>
  <c r="G717" i="3"/>
  <c r="G721" i="3"/>
  <c r="G725" i="3"/>
  <c r="G729" i="3"/>
  <c r="G733" i="3"/>
  <c r="G737" i="3"/>
  <c r="G741" i="3"/>
  <c r="G745" i="3"/>
  <c r="G749" i="3"/>
  <c r="G753" i="3"/>
  <c r="G757" i="3"/>
  <c r="G761" i="3"/>
  <c r="G765" i="3"/>
  <c r="G769" i="3"/>
  <c r="G773" i="3"/>
  <c r="G775" i="3"/>
  <c r="G210" i="3"/>
  <c r="G212" i="3"/>
  <c r="G214" i="3"/>
  <c r="G216" i="3"/>
  <c r="G218" i="3"/>
  <c r="G220" i="3"/>
  <c r="G222" i="3"/>
  <c r="G224" i="3"/>
  <c r="G226" i="3"/>
  <c r="G228" i="3"/>
  <c r="G230" i="3"/>
  <c r="G232" i="3"/>
  <c r="G234" i="3"/>
  <c r="G236" i="3"/>
  <c r="G238" i="3"/>
  <c r="G240" i="3"/>
  <c r="G242" i="3"/>
  <c r="G244" i="3"/>
  <c r="G246" i="3"/>
  <c r="G248" i="3"/>
  <c r="G250" i="3"/>
  <c r="G252" i="3"/>
  <c r="G254" i="3"/>
  <c r="G256" i="3"/>
  <c r="G258" i="3"/>
  <c r="G260" i="3"/>
  <c r="G262" i="3"/>
  <c r="G264" i="3"/>
  <c r="G266" i="3"/>
  <c r="G268" i="3"/>
  <c r="G270" i="3"/>
  <c r="G272" i="3"/>
  <c r="G274" i="3"/>
  <c r="G276" i="3"/>
  <c r="G278" i="3"/>
  <c r="G280" i="3"/>
  <c r="G282" i="3"/>
  <c r="G284" i="3"/>
  <c r="G286" i="3"/>
  <c r="G288" i="3"/>
  <c r="G290" i="3"/>
  <c r="G292" i="3"/>
  <c r="G294" i="3"/>
  <c r="G296" i="3"/>
  <c r="G298" i="3"/>
  <c r="G300" i="3"/>
  <c r="G302" i="3"/>
  <c r="G304" i="3"/>
  <c r="G306" i="3"/>
  <c r="G308" i="3"/>
  <c r="G310" i="3"/>
  <c r="G312" i="3"/>
  <c r="G314" i="3"/>
  <c r="G316" i="3"/>
  <c r="G318" i="3"/>
  <c r="G320" i="3"/>
  <c r="G322" i="3"/>
  <c r="G324" i="3"/>
  <c r="G326" i="3"/>
  <c r="G328" i="3"/>
  <c r="G330" i="3"/>
  <c r="G332" i="3"/>
  <c r="G334" i="3"/>
  <c r="G336" i="3"/>
  <c r="G338" i="3"/>
  <c r="G340" i="3"/>
  <c r="G342" i="3"/>
  <c r="G344" i="3"/>
  <c r="G346" i="3"/>
  <c r="G348" i="3"/>
  <c r="G350" i="3"/>
  <c r="G352" i="3"/>
  <c r="G354" i="3"/>
  <c r="G356" i="3"/>
  <c r="G358" i="3"/>
  <c r="G360" i="3"/>
  <c r="G362" i="3"/>
  <c r="G364" i="3"/>
  <c r="G366" i="3"/>
  <c r="G368" i="3"/>
  <c r="G370" i="3"/>
  <c r="G372" i="3"/>
  <c r="G374" i="3"/>
  <c r="G376" i="3"/>
  <c r="G378" i="3"/>
  <c r="G380" i="3"/>
  <c r="G382" i="3"/>
  <c r="G384" i="3"/>
  <c r="G386" i="3"/>
  <c r="G388" i="3"/>
  <c r="G390" i="3"/>
  <c r="G392" i="3"/>
  <c r="G394" i="3"/>
  <c r="G396" i="3"/>
  <c r="G398" i="3"/>
  <c r="G400" i="3"/>
  <c r="G402" i="3"/>
  <c r="G404" i="3"/>
  <c r="G406" i="3"/>
  <c r="G408" i="3"/>
  <c r="G410" i="3"/>
  <c r="G412" i="3"/>
  <c r="G414" i="3"/>
  <c r="G416" i="3"/>
  <c r="G418" i="3"/>
  <c r="G420" i="3"/>
  <c r="G422" i="3"/>
  <c r="G424" i="3"/>
  <c r="G426" i="3"/>
  <c r="G428" i="3"/>
  <c r="G430" i="3"/>
  <c r="G432" i="3"/>
  <c r="G434" i="3"/>
  <c r="G436" i="3"/>
  <c r="G438" i="3"/>
  <c r="G440" i="3"/>
  <c r="G442" i="3"/>
  <c r="G444" i="3"/>
  <c r="G446" i="3"/>
  <c r="G448" i="3"/>
  <c r="G450" i="3"/>
  <c r="G452" i="3"/>
  <c r="G454" i="3"/>
  <c r="G456" i="3"/>
  <c r="G458" i="3"/>
  <c r="G460" i="3"/>
  <c r="G462" i="3"/>
  <c r="G464" i="3"/>
  <c r="G466" i="3"/>
  <c r="G468" i="3"/>
  <c r="G470" i="3"/>
  <c r="G472" i="3"/>
  <c r="G474" i="3"/>
  <c r="G476" i="3"/>
  <c r="G478" i="3"/>
  <c r="G480" i="3"/>
  <c r="G482" i="3"/>
  <c r="G484" i="3"/>
  <c r="G486" i="3"/>
  <c r="G488" i="3"/>
  <c r="G490" i="3"/>
  <c r="G492" i="3"/>
  <c r="G494" i="3"/>
  <c r="G496" i="3"/>
  <c r="G498" i="3"/>
  <c r="G500" i="3"/>
  <c r="G502" i="3"/>
  <c r="G504" i="3"/>
  <c r="G506" i="3"/>
  <c r="G508" i="3"/>
  <c r="G510" i="3"/>
  <c r="G512" i="3"/>
  <c r="G514" i="3"/>
  <c r="G516" i="3"/>
  <c r="G518" i="3"/>
  <c r="G520" i="3"/>
  <c r="G522" i="3"/>
  <c r="G524" i="3"/>
  <c r="G526" i="3"/>
  <c r="G528" i="3"/>
  <c r="G530" i="3"/>
  <c r="G532" i="3"/>
  <c r="G534" i="3"/>
  <c r="G536" i="3"/>
  <c r="G538" i="3"/>
  <c r="G540" i="3"/>
  <c r="G542" i="3"/>
  <c r="G544" i="3"/>
  <c r="G546" i="3"/>
  <c r="G548" i="3"/>
  <c r="G550" i="3"/>
  <c r="G552" i="3"/>
  <c r="G554" i="3"/>
  <c r="G556" i="3"/>
  <c r="G558" i="3"/>
  <c r="G560" i="3"/>
  <c r="G781" i="3"/>
  <c r="G783" i="3"/>
  <c r="G789" i="3"/>
  <c r="G791" i="3"/>
  <c r="G795" i="3"/>
  <c r="G797" i="3"/>
  <c r="G799" i="3"/>
  <c r="G801" i="3"/>
  <c r="G803" i="3"/>
  <c r="G805" i="3"/>
  <c r="G807" i="3"/>
  <c r="G809" i="3"/>
  <c r="G811" i="3"/>
  <c r="G813" i="3"/>
  <c r="G815" i="3"/>
  <c r="G817" i="3"/>
  <c r="G819" i="3"/>
  <c r="G821" i="3"/>
  <c r="G823" i="3"/>
  <c r="G825" i="3"/>
  <c r="G827" i="3"/>
  <c r="G829" i="3"/>
  <c r="G833" i="3"/>
  <c r="G835" i="3"/>
  <c r="G837" i="3"/>
  <c r="G839" i="3"/>
  <c r="G841" i="3"/>
  <c r="G843" i="3"/>
  <c r="G845" i="3"/>
  <c r="G847" i="3"/>
  <c r="G849" i="3"/>
  <c r="G851" i="3"/>
  <c r="G853" i="3"/>
  <c r="G855" i="3"/>
  <c r="G857" i="3"/>
  <c r="G859" i="3"/>
  <c r="G861" i="3"/>
  <c r="G863" i="3"/>
  <c r="G865" i="3"/>
  <c r="G867" i="3"/>
  <c r="G869" i="3"/>
  <c r="G871" i="3"/>
  <c r="G873" i="3"/>
  <c r="G875" i="3"/>
  <c r="G877" i="3"/>
  <c r="G879" i="3"/>
  <c r="G881" i="3"/>
  <c r="G883" i="3"/>
  <c r="G885" i="3"/>
  <c r="G887" i="3"/>
  <c r="G889" i="3"/>
  <c r="G891" i="3"/>
  <c r="G893" i="3"/>
  <c r="G895" i="3"/>
  <c r="G897" i="3"/>
  <c r="G899" i="3"/>
  <c r="G901" i="3"/>
  <c r="G903" i="3"/>
  <c r="G905" i="3"/>
  <c r="G907" i="3"/>
  <c r="G909" i="3"/>
  <c r="G911" i="3"/>
  <c r="G913" i="3"/>
  <c r="G915" i="3"/>
  <c r="G917" i="3"/>
  <c r="G919" i="3"/>
  <c r="G921" i="3"/>
  <c r="G923" i="3"/>
  <c r="G925" i="3"/>
  <c r="G927" i="3"/>
  <c r="G929" i="3"/>
  <c r="G931" i="3"/>
  <c r="G933" i="3"/>
  <c r="G935" i="3"/>
  <c r="G937" i="3"/>
  <c r="G939" i="3"/>
  <c r="G941" i="3"/>
  <c r="G943" i="3"/>
  <c r="G945" i="3"/>
  <c r="G947" i="3"/>
  <c r="G949" i="3"/>
  <c r="G951" i="3"/>
  <c r="G953" i="3"/>
  <c r="G955" i="3"/>
  <c r="G957" i="3"/>
  <c r="G779" i="3"/>
  <c r="G785" i="3"/>
  <c r="G787" i="3"/>
  <c r="G793" i="3"/>
  <c r="G831" i="3"/>
  <c r="G562" i="3"/>
  <c r="G564" i="3"/>
  <c r="G566" i="3"/>
  <c r="G568" i="3"/>
  <c r="G570" i="3"/>
  <c r="G572" i="3"/>
  <c r="G574" i="3"/>
  <c r="G576" i="3"/>
  <c r="G578" i="3"/>
  <c r="G580" i="3"/>
  <c r="G582" i="3"/>
  <c r="G584" i="3"/>
  <c r="G586" i="3"/>
  <c r="G588" i="3"/>
  <c r="G590" i="3"/>
  <c r="G592" i="3"/>
  <c r="G594" i="3"/>
  <c r="G596" i="3"/>
  <c r="G598" i="3"/>
  <c r="G600" i="3"/>
  <c r="G602" i="3"/>
  <c r="G604" i="3"/>
  <c r="G606" i="3"/>
  <c r="G608" i="3"/>
  <c r="G610" i="3"/>
  <c r="G612" i="3"/>
  <c r="G614" i="3"/>
  <c r="G616" i="3"/>
  <c r="G618" i="3"/>
  <c r="G620" i="3"/>
  <c r="G622" i="3"/>
  <c r="G624" i="3"/>
  <c r="G626" i="3"/>
  <c r="G628" i="3"/>
  <c r="G630" i="3"/>
  <c r="G632" i="3"/>
  <c r="G634" i="3"/>
  <c r="G636" i="3"/>
  <c r="G638" i="3"/>
  <c r="G640" i="3"/>
  <c r="G642" i="3"/>
  <c r="G644" i="3"/>
  <c r="G646" i="3"/>
  <c r="G648" i="3"/>
  <c r="G650" i="3"/>
  <c r="G652" i="3"/>
  <c r="G654" i="3"/>
  <c r="G656" i="3"/>
  <c r="G658" i="3"/>
  <c r="G660" i="3"/>
  <c r="G662" i="3"/>
  <c r="G664" i="3"/>
  <c r="G666" i="3"/>
  <c r="G668" i="3"/>
  <c r="G670" i="3"/>
  <c r="G672" i="3"/>
  <c r="G674" i="3"/>
  <c r="G676" i="3"/>
  <c r="G678" i="3"/>
  <c r="G680" i="3"/>
  <c r="G682" i="3"/>
  <c r="G684" i="3"/>
  <c r="G686" i="3"/>
  <c r="G688" i="3"/>
  <c r="G690" i="3"/>
  <c r="G692" i="3"/>
  <c r="G694" i="3"/>
  <c r="G696" i="3"/>
  <c r="G698" i="3"/>
  <c r="G700" i="3"/>
  <c r="G702" i="3"/>
  <c r="G704" i="3"/>
  <c r="G706" i="3"/>
  <c r="G708" i="3"/>
  <c r="G959" i="3"/>
  <c r="G961" i="3"/>
  <c r="G963" i="3"/>
  <c r="G965" i="3"/>
  <c r="G967" i="3"/>
  <c r="G969" i="3"/>
  <c r="G971" i="3"/>
  <c r="G973" i="3"/>
  <c r="G975" i="3"/>
  <c r="G977" i="3"/>
  <c r="G979" i="3"/>
  <c r="G981" i="3"/>
  <c r="G983" i="3"/>
  <c r="G985" i="3"/>
  <c r="G987" i="3"/>
  <c r="G989" i="3"/>
  <c r="G991" i="3"/>
  <c r="G993" i="3"/>
  <c r="G995" i="3"/>
  <c r="G997" i="3"/>
  <c r="G999" i="3"/>
  <c r="G1001" i="3"/>
  <c r="G1003" i="3"/>
  <c r="G1005" i="3"/>
  <c r="G1007" i="3"/>
  <c r="G1009" i="3"/>
  <c r="G1011" i="3"/>
  <c r="G1013" i="3"/>
  <c r="G1015" i="3"/>
  <c r="G1017" i="3"/>
  <c r="G1019" i="3"/>
  <c r="G1021" i="3"/>
  <c r="G1023" i="3"/>
  <c r="G1025" i="3"/>
  <c r="G1027" i="3"/>
  <c r="G1029" i="3"/>
  <c r="G1031" i="3"/>
  <c r="G1033" i="3"/>
  <c r="G1035" i="3"/>
  <c r="G1037" i="3"/>
  <c r="G1039" i="3"/>
  <c r="G1041" i="3"/>
  <c r="G1043" i="3"/>
  <c r="G1045" i="3"/>
  <c r="G1047" i="3"/>
  <c r="G710" i="3"/>
  <c r="G712" i="3"/>
  <c r="G714" i="3"/>
  <c r="G716" i="3"/>
  <c r="G718" i="3"/>
  <c r="G720" i="3"/>
  <c r="G722" i="3"/>
  <c r="G724" i="3"/>
  <c r="G726" i="3"/>
  <c r="G728" i="3"/>
  <c r="G730" i="3"/>
  <c r="G732" i="3"/>
  <c r="G734" i="3"/>
  <c r="G736" i="3"/>
  <c r="G738" i="3"/>
  <c r="G740" i="3"/>
  <c r="G742" i="3"/>
  <c r="G744" i="3"/>
  <c r="G746" i="3"/>
  <c r="G748" i="3"/>
  <c r="G750" i="3"/>
  <c r="G752" i="3"/>
  <c r="G754" i="3"/>
  <c r="G756" i="3"/>
  <c r="G758" i="3"/>
  <c r="G760" i="3"/>
  <c r="G762" i="3"/>
  <c r="G764" i="3"/>
  <c r="G766" i="3"/>
  <c r="G768" i="3"/>
  <c r="G770" i="3"/>
  <c r="G772" i="3"/>
  <c r="G774" i="3"/>
  <c r="G776" i="3"/>
  <c r="G778" i="3"/>
  <c r="G780" i="3"/>
  <c r="G782" i="3"/>
  <c r="G784" i="3"/>
  <c r="G786" i="3"/>
  <c r="G788" i="3"/>
  <c r="G790" i="3"/>
  <c r="G792" i="3"/>
  <c r="G794" i="3"/>
  <c r="G796" i="3"/>
  <c r="G798" i="3"/>
  <c r="G800" i="3"/>
  <c r="G802" i="3"/>
  <c r="G804" i="3"/>
  <c r="G806" i="3"/>
  <c r="G808" i="3"/>
  <c r="G810" i="3"/>
  <c r="G812" i="3"/>
  <c r="G814" i="3"/>
  <c r="G816" i="3"/>
  <c r="G818" i="3"/>
  <c r="G820" i="3"/>
  <c r="G822" i="3"/>
  <c r="G824" i="3"/>
  <c r="G826" i="3"/>
  <c r="G828" i="3"/>
  <c r="G830" i="3"/>
  <c r="G832" i="3"/>
  <c r="G834" i="3"/>
  <c r="G836" i="3"/>
  <c r="G838" i="3"/>
  <c r="G840" i="3"/>
  <c r="G842" i="3"/>
  <c r="G844" i="3"/>
  <c r="G846" i="3"/>
  <c r="G848" i="3"/>
  <c r="G850" i="3"/>
  <c r="G852" i="3"/>
  <c r="G854" i="3"/>
  <c r="G856" i="3"/>
  <c r="G858" i="3"/>
  <c r="G860" i="3"/>
  <c r="G862" i="3"/>
  <c r="G864" i="3"/>
  <c r="G866" i="3"/>
  <c r="G868" i="3"/>
  <c r="G870" i="3"/>
  <c r="G872" i="3"/>
  <c r="G874" i="3"/>
  <c r="G876" i="3"/>
  <c r="G878" i="3"/>
  <c r="G880" i="3"/>
  <c r="G882" i="3"/>
  <c r="G884" i="3"/>
  <c r="G886" i="3"/>
  <c r="G888" i="3"/>
  <c r="G890" i="3"/>
  <c r="G892" i="3"/>
  <c r="G894" i="3"/>
  <c r="G896" i="3"/>
  <c r="G898" i="3"/>
  <c r="G900" i="3"/>
  <c r="G902" i="3"/>
  <c r="G904" i="3"/>
  <c r="G906" i="3"/>
  <c r="G908" i="3"/>
  <c r="G910" i="3"/>
  <c r="G912" i="3"/>
  <c r="G914" i="3"/>
  <c r="G916" i="3"/>
  <c r="G918" i="3"/>
  <c r="G920" i="3"/>
  <c r="G922" i="3"/>
  <c r="G924" i="3"/>
  <c r="G926" i="3"/>
  <c r="G928" i="3"/>
  <c r="G930" i="3"/>
  <c r="G932" i="3"/>
  <c r="G934" i="3"/>
  <c r="G936" i="3"/>
  <c r="G938" i="3"/>
  <c r="G940" i="3"/>
  <c r="G942" i="3"/>
  <c r="G944" i="3"/>
  <c r="G946" i="3"/>
  <c r="G948" i="3"/>
  <c r="G950" i="3"/>
  <c r="G952" i="3"/>
  <c r="G954" i="3"/>
  <c r="G956" i="3"/>
  <c r="G958" i="3"/>
  <c r="G960" i="3"/>
  <c r="G962" i="3"/>
  <c r="G964" i="3"/>
  <c r="G966" i="3"/>
  <c r="G968" i="3"/>
  <c r="G970" i="3"/>
  <c r="G972" i="3"/>
  <c r="G974" i="3"/>
  <c r="G976" i="3"/>
  <c r="G978" i="3"/>
  <c r="G980" i="3"/>
  <c r="G982" i="3"/>
  <c r="G984" i="3"/>
  <c r="G986" i="3"/>
  <c r="G988" i="3"/>
  <c r="G990" i="3"/>
  <c r="G992" i="3"/>
  <c r="G994" i="3"/>
  <c r="G996" i="3"/>
  <c r="G998" i="3"/>
  <c r="G1000" i="3"/>
  <c r="G1002" i="3"/>
  <c r="G1004" i="3"/>
  <c r="G1006" i="3"/>
  <c r="G1008" i="3"/>
  <c r="G1010" i="3"/>
  <c r="G1012" i="3"/>
  <c r="G1014" i="3"/>
  <c r="G1016" i="3"/>
  <c r="G1018" i="3"/>
  <c r="G1020" i="3"/>
  <c r="G1022" i="3"/>
  <c r="G1024" i="3"/>
  <c r="G1026" i="3"/>
  <c r="G1028" i="3"/>
  <c r="G1030" i="3"/>
  <c r="G1032" i="3"/>
  <c r="G1034" i="3"/>
  <c r="G1036" i="3"/>
  <c r="G1038" i="3"/>
  <c r="G1040" i="3"/>
  <c r="G1042" i="3"/>
  <c r="G1044" i="3"/>
  <c r="G1046" i="3"/>
  <c r="G1048" i="3"/>
</calcChain>
</file>

<file path=xl/sharedStrings.xml><?xml version="1.0" encoding="utf-8"?>
<sst xmlns="http://schemas.openxmlformats.org/spreadsheetml/2006/main" count="12715" uniqueCount="117">
  <si>
    <t>SALES_ID</t>
  </si>
  <si>
    <t>SALES_REP</t>
  </si>
  <si>
    <t>EMAILS</t>
  </si>
  <si>
    <t>BRANDS.L</t>
  </si>
  <si>
    <t xml:space="preserve">BRANDS </t>
  </si>
  <si>
    <t>PLANT_COST</t>
  </si>
  <si>
    <t>UNIT_PRICE</t>
  </si>
  <si>
    <t>QUANTITY</t>
  </si>
  <si>
    <t>COST</t>
  </si>
  <si>
    <t>PROFIT</t>
  </si>
  <si>
    <t>COUNTRIES</t>
  </si>
  <si>
    <t>REGION L</t>
  </si>
  <si>
    <t>REGION</t>
  </si>
  <si>
    <t>MONTHS</t>
  </si>
  <si>
    <t>YEARS</t>
  </si>
  <si>
    <t>TERRITORY</t>
  </si>
  <si>
    <t>Jardine</t>
  </si>
  <si>
    <t>jard@gmail.com</t>
  </si>
  <si>
    <t>trophy</t>
  </si>
  <si>
    <t>Ghana</t>
  </si>
  <si>
    <t>Southeast</t>
  </si>
  <si>
    <t>January</t>
  </si>
  <si>
    <t>Gill</t>
  </si>
  <si>
    <t>gillhell@uk.com</t>
  </si>
  <si>
    <t>budweiser</t>
  </si>
  <si>
    <t>Nigeria</t>
  </si>
  <si>
    <t>west</t>
  </si>
  <si>
    <t>February</t>
  </si>
  <si>
    <t>Sorvino</t>
  </si>
  <si>
    <t>sorvi2000@gmail.com</t>
  </si>
  <si>
    <t>castle lite</t>
  </si>
  <si>
    <t>Togo</t>
  </si>
  <si>
    <t>southsouth</t>
  </si>
  <si>
    <t>March</t>
  </si>
  <si>
    <t>Jones</t>
  </si>
  <si>
    <t>jone.ai@yahoo.com</t>
  </si>
  <si>
    <t>eagle lager</t>
  </si>
  <si>
    <t>Benin</t>
  </si>
  <si>
    <t>northwest</t>
  </si>
  <si>
    <t>April</t>
  </si>
  <si>
    <t>Andrews</t>
  </si>
  <si>
    <t>andy@gmail.com</t>
  </si>
  <si>
    <t>hero</t>
  </si>
  <si>
    <t>Senegal</t>
  </si>
  <si>
    <t xml:space="preserve">northeast </t>
  </si>
  <si>
    <t>May</t>
  </si>
  <si>
    <t>beta malt</t>
  </si>
  <si>
    <t xml:space="preserve">northcentral </t>
  </si>
  <si>
    <t>June</t>
  </si>
  <si>
    <t>Thompson</t>
  </si>
  <si>
    <t>thomp@uk.com</t>
  </si>
  <si>
    <t>grand malt</t>
  </si>
  <si>
    <t>July</t>
  </si>
  <si>
    <t>August</t>
  </si>
  <si>
    <t>Morgan</t>
  </si>
  <si>
    <t>morganny@gmail.com</t>
  </si>
  <si>
    <t>September</t>
  </si>
  <si>
    <t>Howard</t>
  </si>
  <si>
    <t>howard_freeman@yahoo.com</t>
  </si>
  <si>
    <t>October</t>
  </si>
  <si>
    <t>Parent</t>
  </si>
  <si>
    <t>parentty@uk.com</t>
  </si>
  <si>
    <t>November</t>
  </si>
  <si>
    <t>December</t>
  </si>
  <si>
    <t>Smith</t>
  </si>
  <si>
    <t>smithMan@yahoo.com</t>
  </si>
  <si>
    <t>Kivell</t>
  </si>
  <si>
    <t>kivel_go@yahoo.com</t>
  </si>
  <si>
    <t>REVENUE</t>
  </si>
  <si>
    <t>Sum of PROFIT</t>
  </si>
  <si>
    <t>TOTAL REVENUE</t>
  </si>
  <si>
    <t>TOTAL QUANTITY SOLD</t>
  </si>
  <si>
    <t>TOTAL COST</t>
  </si>
  <si>
    <t>AVERAGE REVENUE</t>
  </si>
  <si>
    <t>TOTAL PROFIT</t>
  </si>
  <si>
    <t>Row Labels</t>
  </si>
  <si>
    <t>Beta Malt</t>
  </si>
  <si>
    <t>Budweiser</t>
  </si>
  <si>
    <t>Castle Lite</t>
  </si>
  <si>
    <t>Eagle Lager</t>
  </si>
  <si>
    <t>Grand Malt</t>
  </si>
  <si>
    <t>Hero</t>
  </si>
  <si>
    <t>Trophy</t>
  </si>
  <si>
    <t>SHORT MONTH</t>
  </si>
  <si>
    <t>PROFIT %</t>
  </si>
  <si>
    <t>Sum of PROFIT %</t>
  </si>
  <si>
    <t>Anglophone</t>
  </si>
  <si>
    <t>Sum of QUANTITY</t>
  </si>
  <si>
    <t>Column Labels</t>
  </si>
  <si>
    <t>Jan</t>
  </si>
  <si>
    <t>Feb</t>
  </si>
  <si>
    <t>Mar</t>
  </si>
  <si>
    <t>Apr</t>
  </si>
  <si>
    <t>Jun</t>
  </si>
  <si>
    <t>Jul</t>
  </si>
  <si>
    <t>Aug</t>
  </si>
  <si>
    <t>Sep</t>
  </si>
  <si>
    <t>Oct</t>
  </si>
  <si>
    <t>Nov</t>
  </si>
  <si>
    <t>Dec</t>
  </si>
  <si>
    <t>North Central</t>
  </si>
  <si>
    <t>North West</t>
  </si>
  <si>
    <t>South East</t>
  </si>
  <si>
    <t>South South</t>
  </si>
  <si>
    <t>West</t>
  </si>
  <si>
    <t>QUARTERS</t>
  </si>
  <si>
    <t>Q1</t>
  </si>
  <si>
    <t>Q2</t>
  </si>
  <si>
    <t>Q3</t>
  </si>
  <si>
    <t>Q4</t>
  </si>
  <si>
    <t>Francophone</t>
  </si>
  <si>
    <t>Grand Total</t>
  </si>
  <si>
    <t>BRANDS COUNT</t>
  </si>
  <si>
    <t>SALESPERSON COUNT</t>
  </si>
  <si>
    <t>Sum of SALESPERSON COUNT</t>
  </si>
  <si>
    <t>Sum of BRANDS COUNT</t>
  </si>
  <si>
    <t xml:space="preserve">Sum of BRANDS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</si>
</sst>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quot;$&quot;* #,##0_);_(&quot;$&quot;* \(#,##0\);_(&quot;$&quot;* &quot;-&quot;??_);_(@_)"/>
    <numFmt numFmtId="165" formatCode="_ * #,##0_ ;_ * \-#,##0_ ;_ * &quot;-&quot;??_ ;_ @_ "/>
  </numFmts>
  <fonts count="3">
    <font>
      <sz val="11"/>
      <color theme="1"/>
      <name val="Calibri"/>
      <charset val="134"/>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2" fillId="0" borderId="0" xfId="0" applyFont="1"/>
    <xf numFmtId="0" fontId="1" fillId="0" borderId="0" xfId="0" applyFont="1"/>
    <xf numFmtId="0" fontId="0" fillId="0" borderId="0" xfId="0" applyNumberFormat="1"/>
    <xf numFmtId="0" fontId="0" fillId="0" borderId="0" xfId="0" pivotButton="1"/>
    <xf numFmtId="164" fontId="0" fillId="0" borderId="0" xfId="0" applyNumberFormat="1"/>
    <xf numFmtId="165" fontId="0" fillId="0" borderId="0" xfId="0" applyNumberFormat="1"/>
    <xf numFmtId="0" fontId="0" fillId="0" borderId="0" xfId="0" applyAlignment="1">
      <alignment horizontal="left"/>
    </xf>
    <xf numFmtId="1" fontId="0" fillId="0" borderId="0" xfId="0" applyNumberFormat="1"/>
  </cellXfs>
  <cellStyles count="1">
    <cellStyle name="Normal" xfId="0" builtinId="0"/>
  </cellStyles>
  <dxfs count="358">
    <dxf>
      <numFmt numFmtId="34" formatCode="_(&quot;$&quot;* #,##0.00_);_(&quot;$&quot;* \(#,##0.00\);_(&quot;$&quot;* &quot;-&quot;??_);_(@_)"/>
    </dxf>
    <dxf>
      <numFmt numFmtId="166" formatCode="_(&quot;$&quot;* #,##0.0_);_(&quot;$&quot;* \(#,##0.0\);_(&quot;$&quot;* &quot;-&quot;??_);_(@_)"/>
    </dxf>
    <dxf>
      <numFmt numFmtId="164" formatCode="_(&quot;$&quot;* #,##0_);_(&quot;$&quot;* \(#,##0\);_(&quot;$&quot;* &quot;-&quot;??_);_(@_)"/>
    </dxf>
    <dxf>
      <numFmt numFmtId="34" formatCode="_(&quot;$&quot;* #,##0.00_);_(&quot;$&quot;* \(#,##0.00\);_(&quot;$&quot;* &quot;-&quot;??_);_(@_)"/>
    </dxf>
    <dxf>
      <numFmt numFmtId="166" formatCode="_(&quot;$&quot;* #,##0.0_);_(&quot;$&quot;* \(#,##0.0\);_(&quot;$&quot;* &quot;-&quot;??_);_(@_)"/>
    </dxf>
    <dxf>
      <numFmt numFmtId="164" formatCode="_(&quot;$&quot;* #,##0_);_(&quot;$&quot;* \(#,##0\);_(&quot;$&quot;* &quot;-&quot;??_);_(@_)"/>
    </dxf>
    <dxf>
      <numFmt numFmtId="34" formatCode="_(&quot;$&quot;* #,##0.00_);_(&quot;$&quot;* \(#,##0.00\);_(&quot;$&quot;* &quot;-&quot;??_);_(@_)"/>
    </dxf>
    <dxf>
      <numFmt numFmtId="166" formatCode="_(&quot;$&quot;* #,##0.0_);_(&quot;$&quot;* \(#,##0.0\);_(&quot;$&quot;* &quot;-&quot;??_);_(@_)"/>
    </dxf>
    <dxf>
      <numFmt numFmtId="164" formatCode="_(&quot;$&quot;* #,##0_);_(&quot;$&quot;* \(#,##0\);_(&quot;$&quot;* &quot;-&quot;??_);_(@_)"/>
    </dxf>
    <dxf>
      <numFmt numFmtId="34" formatCode="_(&quot;$&quot;* #,##0.00_);_(&quot;$&quot;* \(#,##0.00\);_(&quot;$&quot;* &quot;-&quot;??_);_(@_)"/>
    </dxf>
    <dxf>
      <numFmt numFmtId="166" formatCode="_(&quot;$&quot;* #,##0.0_);_(&quot;$&quot;* \(#,##0.0\);_(&quot;$&quot;* &quot;-&quot;??_);_(@_)"/>
    </dxf>
    <dxf>
      <numFmt numFmtId="164" formatCode="_(&quot;$&quot;* #,##0_);_(&quot;$&quot;* \(#,##0\);_(&quot;$&quot;* &quot;-&quot;??_);_(@_)"/>
    </dxf>
    <dxf>
      <numFmt numFmtId="34" formatCode="_(&quot;$&quot;* #,##0.00_);_(&quot;$&quot;* \(#,##0.00\);_(&quot;$&quot;* &quot;-&quot;??_);_(@_)"/>
    </dxf>
    <dxf>
      <numFmt numFmtId="166" formatCode="_(&quot;$&quot;* #,##0.0_);_(&quot;$&quot;* \(#,##0.0\);_(&quot;$&quot;* &quot;-&quot;??_);_(@_)"/>
    </dxf>
    <dxf>
      <numFmt numFmtId="164" formatCode="_(&quot;$&quot;* #,##0_);_(&quot;$&quot;* \(#,##0\);_(&quot;$&quot;* &quot;-&quot;??_);_(@_)"/>
    </dxf>
    <dxf>
      <numFmt numFmtId="0" formatCode="General"/>
    </dxf>
    <dxf>
      <numFmt numFmtId="169" formatCode="_ * #,##0.00_ ;_ * \-#,##0.00_ ;_ * &quot;-&quot;??_ ;_ @_ "/>
    </dxf>
    <dxf>
      <numFmt numFmtId="168" formatCode="_ * #,##0.0_ ;_ * \-#,##0.0_ ;_ * &quot;-&quot;??_ ;_ @_ "/>
    </dxf>
    <dxf>
      <numFmt numFmtId="165" formatCode="_ * #,##0_ ;_ * \-#,##0_ ;_ * &quot;-&quot;??_ ;_ @_ "/>
    </dxf>
    <dxf>
      <numFmt numFmtId="34" formatCode="_(&quot;$&quot;* #,##0.00_);_(&quot;$&quot;* \(#,##0.00\);_(&quot;$&quot;* &quot;-&quot;??_);_(@_)"/>
    </dxf>
    <dxf>
      <numFmt numFmtId="166" formatCode="_(&quot;$&quot;* #,##0.0_);_(&quot;$&quot;* \(#,##0.0\);_(&quot;$&quot;* &quot;-&quot;??_);_(@_)"/>
    </dxf>
    <dxf>
      <numFmt numFmtId="164" formatCode="_(&quot;$&quot;* #,##0_);_(&quot;$&quot;* \(#,##0\);_(&quot;$&quot;* &quot;-&quot;??_);_(@_)"/>
    </dxf>
    <dxf>
      <numFmt numFmtId="2" formatCode="0.00"/>
    </dxf>
    <dxf>
      <numFmt numFmtId="167" formatCode="0.0"/>
    </dxf>
    <dxf>
      <numFmt numFmtId="1" formatCode="0"/>
    </dxf>
    <dxf>
      <numFmt numFmtId="34" formatCode="_(&quot;$&quot;* #,##0.00_);_(&quot;$&quot;* \(#,##0.00\);_(&quot;$&quot;* &quot;-&quot;??_);_(@_)"/>
    </dxf>
    <dxf>
      <numFmt numFmtId="166" formatCode="_(&quot;$&quot;* #,##0.0_);_(&quot;$&quot;* \(#,##0.0\);_(&quot;$&quot;* &quot;-&quot;??_);_(@_)"/>
    </dxf>
    <dxf>
      <numFmt numFmtId="164" formatCode="_(&quot;$&quot;* #,##0_);_(&quot;$&quot;* \(#,##0\);_(&quot;$&quot;* &quot;-&quot;??_);_(@_)"/>
    </dxf>
    <dxf>
      <numFmt numFmtId="2" formatCode="0.00"/>
    </dxf>
    <dxf>
      <numFmt numFmtId="167" formatCode="0.0"/>
    </dxf>
    <dxf>
      <numFmt numFmtId="1" formatCode="0"/>
    </dxf>
    <dxf>
      <numFmt numFmtId="34" formatCode="_(&quot;$&quot;* #,##0.00_);_(&quot;$&quot;* \(#,##0.00\);_(&quot;$&quot;* &quot;-&quot;??_);_(@_)"/>
    </dxf>
    <dxf>
      <numFmt numFmtId="166" formatCode="_(&quot;$&quot;* #,##0.0_);_(&quot;$&quot;* \(#,##0.0\);_(&quot;$&quot;* &quot;-&quot;??_);_(@_)"/>
    </dxf>
    <dxf>
      <numFmt numFmtId="164" formatCode="_(&quot;$&quot;* #,##0_);_(&quot;$&quot;* \(#,##0\);_(&quot;$&quot;* &quot;-&quot;??_);_(@_)"/>
    </dxf>
    <dxf>
      <numFmt numFmtId="2" formatCode="0.00"/>
    </dxf>
    <dxf>
      <numFmt numFmtId="167" formatCode="0.0"/>
    </dxf>
    <dxf>
      <numFmt numFmtId="1" formatCode="0"/>
    </dxf>
    <dxf>
      <numFmt numFmtId="34" formatCode="_(&quot;$&quot;* #,##0.00_);_(&quot;$&quot;* \(#,##0.00\);_(&quot;$&quot;* &quot;-&quot;??_);_(@_)"/>
    </dxf>
    <dxf>
      <numFmt numFmtId="166" formatCode="_(&quot;$&quot;* #,##0.0_);_(&quot;$&quot;* \(#,##0.0\);_(&quot;$&quot;* &quot;-&quot;??_);_(@_)"/>
    </dxf>
    <dxf>
      <numFmt numFmtId="164" formatCode="_(&quot;$&quot;* #,##0_);_(&quot;$&quot;* \(#,##0\);_(&quot;$&quot;* &quot;-&quot;??_);_(@_)"/>
    </dxf>
    <dxf>
      <numFmt numFmtId="34" formatCode="_(&quot;$&quot;* #,##0.00_);_(&quot;$&quot;* \(#,##0.00\);_(&quot;$&quot;* &quot;-&quot;??_);_(@_)"/>
    </dxf>
    <dxf>
      <numFmt numFmtId="166" formatCode="_(&quot;$&quot;* #,##0.0_);_(&quot;$&quot;* \(#,##0.0\);_(&quot;$&quot;* &quot;-&quot;??_);_(@_)"/>
    </dxf>
    <dxf>
      <numFmt numFmtId="164" formatCode="_(&quot;$&quot;* #,##0_);_(&quot;$&quot;* \(#,##0\);_(&quot;$&quot;* &quot;-&quot;??_);_(@_)"/>
    </dxf>
    <dxf>
      <numFmt numFmtId="34" formatCode="_(&quot;$&quot;* #,##0.00_);_(&quot;$&quot;* \(#,##0.00\);_(&quot;$&quot;* &quot;-&quot;??_);_(@_)"/>
    </dxf>
    <dxf>
      <numFmt numFmtId="166" formatCode="_(&quot;$&quot;* #,##0.0_);_(&quot;$&quot;* \(#,##0.0\);_(&quot;$&quot;* &quot;-&quot;??_);_(@_)"/>
    </dxf>
    <dxf>
      <numFmt numFmtId="164" formatCode="_(&quot;$&quot;* #,##0_);_(&quot;$&quot;* \(#,##0\);_(&quot;$&quot;* &quot;-&quot;??_);_(@_)"/>
    </dxf>
    <dxf>
      <numFmt numFmtId="34" formatCode="_(&quot;$&quot;* #,##0.00_);_(&quot;$&quot;* \(#,##0.00\);_(&quot;$&quot;* &quot;-&quot;??_);_(@_)"/>
    </dxf>
    <dxf>
      <numFmt numFmtId="166" formatCode="_(&quot;$&quot;* #,##0.0_);_(&quot;$&quot;* \(#,##0.0\);_(&quot;$&quot;* &quot;-&quot;??_);_(@_)"/>
    </dxf>
    <dxf>
      <numFmt numFmtId="164" formatCode="_(&quot;$&quot;* #,##0_);_(&quot;$&quot;* \(#,##0\);_(&quot;$&quot;* &quot;-&quot;??_);_(@_)"/>
    </dxf>
    <dxf>
      <numFmt numFmtId="0" formatCode="General"/>
    </dxf>
    <dxf>
      <numFmt numFmtId="169" formatCode="_ * #,##0.00_ ;_ * \-#,##0.00_ ;_ * &quot;-&quot;??_ ;_ @_ "/>
    </dxf>
    <dxf>
      <numFmt numFmtId="168" formatCode="_ * #,##0.0_ ;_ * \-#,##0.0_ ;_ * &quot;-&quot;??_ ;_ @_ "/>
    </dxf>
    <dxf>
      <numFmt numFmtId="165" formatCode="_ * #,##0_ ;_ * \-#,##0_ ;_ * &quot;-&quot;??_ ;_ @_ "/>
    </dxf>
    <dxf>
      <numFmt numFmtId="34" formatCode="_(&quot;$&quot;* #,##0.00_);_(&quot;$&quot;* \(#,##0.00\);_(&quot;$&quot;* &quot;-&quot;??_);_(@_)"/>
    </dxf>
    <dxf>
      <numFmt numFmtId="166" formatCode="_(&quot;$&quot;* #,##0.0_);_(&quot;$&quot;* \(#,##0.0\);_(&quot;$&quot;* &quot;-&quot;??_);_(@_)"/>
    </dxf>
    <dxf>
      <numFmt numFmtId="164" formatCode="_(&quot;$&quot;* #,##0_);_(&quot;$&quot;* \(#,##0\);_(&quot;$&quot;* &quot;-&quot;??_);_(@_)"/>
    </dxf>
    <dxf>
      <numFmt numFmtId="34" formatCode="_(&quot;$&quot;* #,##0.00_);_(&quot;$&quot;* \(#,##0.00\);_(&quot;$&quot;* &quot;-&quot;??_);_(@_)"/>
    </dxf>
    <dxf>
      <numFmt numFmtId="166" formatCode="_(&quot;$&quot;* #,##0.0_);_(&quot;$&quot;* \(#,##0.0\);_(&quot;$&quot;* &quot;-&quot;??_);_(@_)"/>
    </dxf>
    <dxf>
      <numFmt numFmtId="164" formatCode="_(&quot;$&quot;* #,##0_);_(&quot;$&quot;* \(#,##0\);_(&quot;$&quot;* &quot;-&quot;??_);_(@_)"/>
    </dxf>
    <dxf>
      <numFmt numFmtId="2" formatCode="0.00"/>
    </dxf>
    <dxf>
      <numFmt numFmtId="167" formatCode="0.0"/>
    </dxf>
    <dxf>
      <numFmt numFmtId="1" formatCode="0"/>
    </dxf>
    <dxf>
      <numFmt numFmtId="34" formatCode="_(&quot;$&quot;* #,##0.00_);_(&quot;$&quot;* \(#,##0.00\);_(&quot;$&quot;* &quot;-&quot;??_);_(@_)"/>
    </dxf>
    <dxf>
      <numFmt numFmtId="166" formatCode="_(&quot;$&quot;* #,##0.0_);_(&quot;$&quot;* \(#,##0.0\);_(&quot;$&quot;* &quot;-&quot;??_);_(@_)"/>
    </dxf>
    <dxf>
      <numFmt numFmtId="164" formatCode="_(&quot;$&quot;* #,##0_);_(&quot;$&quot;* \(#,##0\);_(&quot;$&quot;* &quot;-&quot;??_);_(@_)"/>
    </dxf>
    <dxf>
      <numFmt numFmtId="34" formatCode="_(&quot;$&quot;* #,##0.00_);_(&quot;$&quot;* \(#,##0.00\);_(&quot;$&quot;* &quot;-&quot;??_);_(@_)"/>
    </dxf>
    <dxf>
      <numFmt numFmtId="166" formatCode="_(&quot;$&quot;* #,##0.0_);_(&quot;$&quot;* \(#,##0.0\);_(&quot;$&quot;* &quot;-&quot;??_);_(@_)"/>
    </dxf>
    <dxf>
      <numFmt numFmtId="164" formatCode="_(&quot;$&quot;* #,##0_);_(&quot;$&quot;* \(#,##0\);_(&quot;$&quot;* &quot;-&quot;??_);_(@_)"/>
    </dxf>
    <dxf>
      <numFmt numFmtId="34" formatCode="_(&quot;$&quot;* #,##0.00_);_(&quot;$&quot;* \(#,##0.00\);_(&quot;$&quot;* &quot;-&quot;??_);_(@_)"/>
    </dxf>
    <dxf>
      <numFmt numFmtId="166" formatCode="_(&quot;$&quot;* #,##0.0_);_(&quot;$&quot;* \(#,##0.0\);_(&quot;$&quot;* &quot;-&quot;??_);_(@_)"/>
    </dxf>
    <dxf>
      <numFmt numFmtId="164" formatCode="_(&quot;$&quot;* #,##0_);_(&quot;$&quot;* \(#,##0\);_(&quot;$&quot;* &quot;-&quot;??_);_(@_)"/>
    </dxf>
    <dxf>
      <numFmt numFmtId="34" formatCode="_(&quot;$&quot;* #,##0.00_);_(&quot;$&quot;* \(#,##0.00\);_(&quot;$&quot;* &quot;-&quot;??_);_(@_)"/>
    </dxf>
    <dxf>
      <numFmt numFmtId="166" formatCode="_(&quot;$&quot;* #,##0.0_);_(&quot;$&quot;* \(#,##0.0\);_(&quot;$&quot;* &quot;-&quot;??_);_(@_)"/>
    </dxf>
    <dxf>
      <numFmt numFmtId="164" formatCode="_(&quot;$&quot;* #,##0_);_(&quot;$&quot;* \(#,##0\);_(&quot;$&quot;* &quot;-&quot;??_);_(@_)"/>
    </dxf>
    <dxf>
      <numFmt numFmtId="0" formatCode="General"/>
    </dxf>
    <dxf>
      <numFmt numFmtId="169" formatCode="_ * #,##0.00_ ;_ * \-#,##0.00_ ;_ * &quot;-&quot;??_ ;_ @_ "/>
    </dxf>
    <dxf>
      <numFmt numFmtId="168" formatCode="_ * #,##0.0_ ;_ * \-#,##0.0_ ;_ * &quot;-&quot;??_ ;_ @_ "/>
    </dxf>
    <dxf>
      <numFmt numFmtId="165" formatCode="_ * #,##0_ ;_ * \-#,##0_ ;_ * &quot;-&quot;??_ ;_ @_ "/>
    </dxf>
    <dxf>
      <numFmt numFmtId="34" formatCode="_(&quot;$&quot;* #,##0.00_);_(&quot;$&quot;* \(#,##0.00\);_(&quot;$&quot;* &quot;-&quot;??_);_(@_)"/>
    </dxf>
    <dxf>
      <numFmt numFmtId="166" formatCode="_(&quot;$&quot;* #,##0.0_);_(&quot;$&quot;* \(#,##0.0\);_(&quot;$&quot;* &quot;-&quot;??_);_(@_)"/>
    </dxf>
    <dxf>
      <numFmt numFmtId="164" formatCode="_(&quot;$&quot;* #,##0_);_(&quot;$&quot;* \(#,##0\);_(&quot;$&quot;* &quot;-&quot;??_);_(@_)"/>
    </dxf>
    <dxf>
      <numFmt numFmtId="34" formatCode="_(&quot;$&quot;* #,##0.00_);_(&quot;$&quot;* \(#,##0.00\);_(&quot;$&quot;* &quot;-&quot;??_);_(@_)"/>
    </dxf>
    <dxf>
      <numFmt numFmtId="166" formatCode="_(&quot;$&quot;* #,##0.0_);_(&quot;$&quot;* \(#,##0.0\);_(&quot;$&quot;* &quot;-&quot;??_);_(@_)"/>
    </dxf>
    <dxf>
      <numFmt numFmtId="164" formatCode="_(&quot;$&quot;* #,##0_);_(&quot;$&quot;* \(#,##0\);_(&quot;$&quot;* &quot;-&quot;??_);_(@_)"/>
    </dxf>
    <dxf>
      <numFmt numFmtId="2" formatCode="0.00"/>
    </dxf>
    <dxf>
      <numFmt numFmtId="167" formatCode="0.0"/>
    </dxf>
    <dxf>
      <numFmt numFmtId="1" formatCode="0"/>
    </dxf>
    <dxf>
      <numFmt numFmtId="34" formatCode="_(&quot;$&quot;* #,##0.00_);_(&quot;$&quot;* \(#,##0.00\);_(&quot;$&quot;* &quot;-&quot;??_);_(@_)"/>
    </dxf>
    <dxf>
      <numFmt numFmtId="166" formatCode="_(&quot;$&quot;* #,##0.0_);_(&quot;$&quot;* \(#,##0.0\);_(&quot;$&quot;* &quot;-&quot;??_);_(@_)"/>
    </dxf>
    <dxf>
      <numFmt numFmtId="164" formatCode="_(&quot;$&quot;* #,##0_);_(&quot;$&quot;* \(#,##0\);_(&quot;$&quot;* &quot;-&quot;??_);_(@_)"/>
    </dxf>
    <dxf>
      <numFmt numFmtId="34" formatCode="_(&quot;$&quot;* #,##0.00_);_(&quot;$&quot;* \(#,##0.00\);_(&quot;$&quot;* &quot;-&quot;??_);_(@_)"/>
    </dxf>
    <dxf>
      <numFmt numFmtId="166" formatCode="_(&quot;$&quot;* #,##0.0_);_(&quot;$&quot;* \(#,##0.0\);_(&quot;$&quot;* &quot;-&quot;??_);_(@_)"/>
    </dxf>
    <dxf>
      <numFmt numFmtId="164" formatCode="_(&quot;$&quot;* #,##0_);_(&quot;$&quot;* \(#,##0\);_(&quot;$&quot;* &quot;-&quot;??_);_(@_)"/>
    </dxf>
    <dxf>
      <numFmt numFmtId="34" formatCode="_(&quot;$&quot;* #,##0.00_);_(&quot;$&quot;* \(#,##0.00\);_(&quot;$&quot;* &quot;-&quot;??_);_(@_)"/>
    </dxf>
    <dxf>
      <numFmt numFmtId="166" formatCode="_(&quot;$&quot;* #,##0.0_);_(&quot;$&quot;* \(#,##0.0\);_(&quot;$&quot;* &quot;-&quot;??_);_(@_)"/>
    </dxf>
    <dxf>
      <numFmt numFmtId="164" formatCode="_(&quot;$&quot;* #,##0_);_(&quot;$&quot;* \(#,##0\);_(&quot;$&quot;* &quot;-&quot;??_);_(@_)"/>
    </dxf>
    <dxf>
      <numFmt numFmtId="34" formatCode="_(&quot;$&quot;* #,##0.00_);_(&quot;$&quot;* \(#,##0.00\);_(&quot;$&quot;* &quot;-&quot;??_);_(@_)"/>
    </dxf>
    <dxf>
      <numFmt numFmtId="166" formatCode="_(&quot;$&quot;* #,##0.0_);_(&quot;$&quot;* \(#,##0.0\);_(&quot;$&quot;* &quot;-&quot;??_);_(@_)"/>
    </dxf>
    <dxf>
      <numFmt numFmtId="164" formatCode="_(&quot;$&quot;* #,##0_);_(&quot;$&quot;* \(#,##0\);_(&quot;$&quot;* &quot;-&quot;??_);_(@_)"/>
    </dxf>
    <dxf>
      <numFmt numFmtId="0" formatCode="General"/>
    </dxf>
    <dxf>
      <numFmt numFmtId="169" formatCode="_ * #,##0.00_ ;_ * \-#,##0.00_ ;_ * &quot;-&quot;??_ ;_ @_ "/>
    </dxf>
    <dxf>
      <numFmt numFmtId="168" formatCode="_ * #,##0.0_ ;_ * \-#,##0.0_ ;_ * &quot;-&quot;??_ ;_ @_ "/>
    </dxf>
    <dxf>
      <numFmt numFmtId="165" formatCode="_ * #,##0_ ;_ * \-#,##0_ ;_ * &quot;-&quot;??_ ;_ @_ "/>
    </dxf>
    <dxf>
      <numFmt numFmtId="34" formatCode="_(&quot;$&quot;* #,##0.00_);_(&quot;$&quot;* \(#,##0.00\);_(&quot;$&quot;* &quot;-&quot;??_);_(@_)"/>
    </dxf>
    <dxf>
      <numFmt numFmtId="166" formatCode="_(&quot;$&quot;* #,##0.0_);_(&quot;$&quot;* \(#,##0.0\);_(&quot;$&quot;* &quot;-&quot;??_);_(@_)"/>
    </dxf>
    <dxf>
      <numFmt numFmtId="164" formatCode="_(&quot;$&quot;* #,##0_);_(&quot;$&quot;* \(#,##0\);_(&quot;$&quot;* &quot;-&quot;??_);_(@_)"/>
    </dxf>
    <dxf>
      <numFmt numFmtId="34" formatCode="_(&quot;$&quot;* #,##0.00_);_(&quot;$&quot;* \(#,##0.00\);_(&quot;$&quot;* &quot;-&quot;??_);_(@_)"/>
    </dxf>
    <dxf>
      <numFmt numFmtId="166" formatCode="_(&quot;$&quot;* #,##0.0_);_(&quot;$&quot;* \(#,##0.0\);_(&quot;$&quot;* &quot;-&quot;??_);_(@_)"/>
    </dxf>
    <dxf>
      <numFmt numFmtId="164" formatCode="_(&quot;$&quot;* #,##0_);_(&quot;$&quot;* \(#,##0\);_(&quot;$&quot;* &quot;-&quot;??_);_(@_)"/>
    </dxf>
    <dxf>
      <numFmt numFmtId="2" formatCode="0.00"/>
    </dxf>
    <dxf>
      <numFmt numFmtId="167" formatCode="0.0"/>
    </dxf>
    <dxf>
      <numFmt numFmtId="1" formatCode="0"/>
    </dxf>
    <dxf>
      <numFmt numFmtId="34" formatCode="_(&quot;$&quot;* #,##0.00_);_(&quot;$&quot;* \(#,##0.00\);_(&quot;$&quot;* &quot;-&quot;??_);_(@_)"/>
    </dxf>
    <dxf>
      <numFmt numFmtId="166" formatCode="_(&quot;$&quot;* #,##0.0_);_(&quot;$&quot;* \(#,##0.0\);_(&quot;$&quot;* &quot;-&quot;??_);_(@_)"/>
    </dxf>
    <dxf>
      <numFmt numFmtId="164" formatCode="_(&quot;$&quot;* #,##0_);_(&quot;$&quot;* \(#,##0\);_(&quot;$&quot;* &quot;-&quot;??_);_(@_)"/>
    </dxf>
    <dxf>
      <numFmt numFmtId="34" formatCode="_(&quot;$&quot;* #,##0.00_);_(&quot;$&quot;* \(#,##0.00\);_(&quot;$&quot;* &quot;-&quot;??_);_(@_)"/>
    </dxf>
    <dxf>
      <numFmt numFmtId="166" formatCode="_(&quot;$&quot;* #,##0.0_);_(&quot;$&quot;* \(#,##0.0\);_(&quot;$&quot;* &quot;-&quot;??_);_(@_)"/>
    </dxf>
    <dxf>
      <numFmt numFmtId="164" formatCode="_(&quot;$&quot;* #,##0_);_(&quot;$&quot;* \(#,##0\);_(&quot;$&quot;* &quot;-&quot;??_);_(@_)"/>
    </dxf>
    <dxf>
      <numFmt numFmtId="34" formatCode="_(&quot;$&quot;* #,##0.00_);_(&quot;$&quot;* \(#,##0.00\);_(&quot;$&quot;* &quot;-&quot;??_);_(@_)"/>
    </dxf>
    <dxf>
      <numFmt numFmtId="166" formatCode="_(&quot;$&quot;* #,##0.0_);_(&quot;$&quot;* \(#,##0.0\);_(&quot;$&quot;* &quot;-&quot;??_);_(@_)"/>
    </dxf>
    <dxf>
      <numFmt numFmtId="164" formatCode="_(&quot;$&quot;* #,##0_);_(&quot;$&quot;* \(#,##0\);_(&quot;$&quot;* &quot;-&quot;??_);_(@_)"/>
    </dxf>
    <dxf>
      <numFmt numFmtId="34" formatCode="_(&quot;$&quot;* #,##0.00_);_(&quot;$&quot;* \(#,##0.00\);_(&quot;$&quot;* &quot;-&quot;??_);_(@_)"/>
    </dxf>
    <dxf>
      <numFmt numFmtId="166" formatCode="_(&quot;$&quot;* #,##0.0_);_(&quot;$&quot;* \(#,##0.0\);_(&quot;$&quot;* &quot;-&quot;??_);_(@_)"/>
    </dxf>
    <dxf>
      <numFmt numFmtId="164" formatCode="_(&quot;$&quot;* #,##0_);_(&quot;$&quot;* \(#,##0\);_(&quot;$&quot;* &quot;-&quot;??_);_(@_)"/>
    </dxf>
    <dxf>
      <numFmt numFmtId="0" formatCode="General"/>
    </dxf>
    <dxf>
      <numFmt numFmtId="169" formatCode="_ * #,##0.00_ ;_ * \-#,##0.00_ ;_ * &quot;-&quot;??_ ;_ @_ "/>
    </dxf>
    <dxf>
      <numFmt numFmtId="168" formatCode="_ * #,##0.0_ ;_ * \-#,##0.0_ ;_ * &quot;-&quot;??_ ;_ @_ "/>
    </dxf>
    <dxf>
      <numFmt numFmtId="165" formatCode="_ * #,##0_ ;_ * \-#,##0_ ;_ * &quot;-&quot;??_ ;_ @_ "/>
    </dxf>
    <dxf>
      <numFmt numFmtId="34" formatCode="_(&quot;$&quot;* #,##0.00_);_(&quot;$&quot;* \(#,##0.00\);_(&quot;$&quot;* &quot;-&quot;??_);_(@_)"/>
    </dxf>
    <dxf>
      <numFmt numFmtId="166" formatCode="_(&quot;$&quot;* #,##0.0_);_(&quot;$&quot;* \(#,##0.0\);_(&quot;$&quot;* &quot;-&quot;??_);_(@_)"/>
    </dxf>
    <dxf>
      <numFmt numFmtId="164" formatCode="_(&quot;$&quot;* #,##0_);_(&quot;$&quot;* \(#,##0\);_(&quot;$&quot;* &quot;-&quot;??_);_(@_)"/>
    </dxf>
    <dxf>
      <numFmt numFmtId="34" formatCode="_(&quot;$&quot;* #,##0.00_);_(&quot;$&quot;* \(#,##0.00\);_(&quot;$&quot;* &quot;-&quot;??_);_(@_)"/>
    </dxf>
    <dxf>
      <numFmt numFmtId="166" formatCode="_(&quot;$&quot;* #,##0.0_);_(&quot;$&quot;* \(#,##0.0\);_(&quot;$&quot;* &quot;-&quot;??_);_(@_)"/>
    </dxf>
    <dxf>
      <numFmt numFmtId="164" formatCode="_(&quot;$&quot;* #,##0_);_(&quot;$&quot;* \(#,##0\);_(&quot;$&quot;* &quot;-&quot;??_);_(@_)"/>
    </dxf>
    <dxf>
      <numFmt numFmtId="2" formatCode="0.00"/>
    </dxf>
    <dxf>
      <numFmt numFmtId="167" formatCode="0.0"/>
    </dxf>
    <dxf>
      <numFmt numFmtId="1" formatCode="0"/>
    </dxf>
    <dxf>
      <numFmt numFmtId="34" formatCode="_(&quot;$&quot;* #,##0.00_);_(&quot;$&quot;* \(#,##0.00\);_(&quot;$&quot;* &quot;-&quot;??_);_(@_)"/>
    </dxf>
    <dxf>
      <numFmt numFmtId="166" formatCode="_(&quot;$&quot;* #,##0.0_);_(&quot;$&quot;* \(#,##0.0\);_(&quot;$&quot;* &quot;-&quot;??_);_(@_)"/>
    </dxf>
    <dxf>
      <numFmt numFmtId="164" formatCode="_(&quot;$&quot;* #,##0_);_(&quot;$&quot;* \(#,##0\);_(&quot;$&quot;* &quot;-&quot;??_);_(@_)"/>
    </dxf>
    <dxf>
      <numFmt numFmtId="34" formatCode="_(&quot;$&quot;* #,##0.00_);_(&quot;$&quot;* \(#,##0.00\);_(&quot;$&quot;* &quot;-&quot;??_);_(@_)"/>
    </dxf>
    <dxf>
      <numFmt numFmtId="166" formatCode="_(&quot;$&quot;* #,##0.0_);_(&quot;$&quot;* \(#,##0.0\);_(&quot;$&quot;* &quot;-&quot;??_);_(@_)"/>
    </dxf>
    <dxf>
      <numFmt numFmtId="164" formatCode="_(&quot;$&quot;* #,##0_);_(&quot;$&quot;* \(#,##0\);_(&quot;$&quot;* &quot;-&quot;??_);_(@_)"/>
    </dxf>
    <dxf>
      <numFmt numFmtId="34" formatCode="_(&quot;$&quot;* #,##0.00_);_(&quot;$&quot;* \(#,##0.00\);_(&quot;$&quot;* &quot;-&quot;??_);_(@_)"/>
    </dxf>
    <dxf>
      <numFmt numFmtId="166" formatCode="_(&quot;$&quot;* #,##0.0_);_(&quot;$&quot;* \(#,##0.0\);_(&quot;$&quot;* &quot;-&quot;??_);_(@_)"/>
    </dxf>
    <dxf>
      <numFmt numFmtId="164" formatCode="_(&quot;$&quot;* #,##0_);_(&quot;$&quot;* \(#,##0\);_(&quot;$&quot;* &quot;-&quot;??_);_(@_)"/>
    </dxf>
    <dxf>
      <numFmt numFmtId="34" formatCode="_(&quot;$&quot;* #,##0.00_);_(&quot;$&quot;* \(#,##0.00\);_(&quot;$&quot;* &quot;-&quot;??_);_(@_)"/>
    </dxf>
    <dxf>
      <numFmt numFmtId="166" formatCode="_(&quot;$&quot;* #,##0.0_);_(&quot;$&quot;* \(#,##0.0\);_(&quot;$&quot;* &quot;-&quot;??_);_(@_)"/>
    </dxf>
    <dxf>
      <numFmt numFmtId="164" formatCode="_(&quot;$&quot;* #,##0_);_(&quot;$&quot;* \(#,##0\);_(&quot;$&quot;* &quot;-&quot;??_);_(@_)"/>
    </dxf>
    <dxf>
      <numFmt numFmtId="0" formatCode="General"/>
    </dxf>
    <dxf>
      <numFmt numFmtId="169" formatCode="_ * #,##0.00_ ;_ * \-#,##0.00_ ;_ * &quot;-&quot;??_ ;_ @_ "/>
    </dxf>
    <dxf>
      <numFmt numFmtId="168" formatCode="_ * #,##0.0_ ;_ * \-#,##0.0_ ;_ * &quot;-&quot;??_ ;_ @_ "/>
    </dxf>
    <dxf>
      <numFmt numFmtId="165" formatCode="_ * #,##0_ ;_ * \-#,##0_ ;_ * &quot;-&quot;??_ ;_ @_ "/>
    </dxf>
    <dxf>
      <numFmt numFmtId="34" formatCode="_(&quot;$&quot;* #,##0.00_);_(&quot;$&quot;* \(#,##0.00\);_(&quot;$&quot;* &quot;-&quot;??_);_(@_)"/>
    </dxf>
    <dxf>
      <numFmt numFmtId="166" formatCode="_(&quot;$&quot;* #,##0.0_);_(&quot;$&quot;* \(#,##0.0\);_(&quot;$&quot;* &quot;-&quot;??_);_(@_)"/>
    </dxf>
    <dxf>
      <numFmt numFmtId="164" formatCode="_(&quot;$&quot;* #,##0_);_(&quot;$&quot;* \(#,##0\);_(&quot;$&quot;* &quot;-&quot;??_);_(@_)"/>
    </dxf>
    <dxf>
      <numFmt numFmtId="34" formatCode="_(&quot;$&quot;* #,##0.00_);_(&quot;$&quot;* \(#,##0.00\);_(&quot;$&quot;* &quot;-&quot;??_);_(@_)"/>
    </dxf>
    <dxf>
      <numFmt numFmtId="166" formatCode="_(&quot;$&quot;* #,##0.0_);_(&quot;$&quot;* \(#,##0.0\);_(&quot;$&quot;* &quot;-&quot;??_);_(@_)"/>
    </dxf>
    <dxf>
      <numFmt numFmtId="164" formatCode="_(&quot;$&quot;* #,##0_);_(&quot;$&quot;* \(#,##0\);_(&quot;$&quot;* &quot;-&quot;??_);_(@_)"/>
    </dxf>
    <dxf>
      <numFmt numFmtId="2" formatCode="0.00"/>
    </dxf>
    <dxf>
      <numFmt numFmtId="167" formatCode="0.0"/>
    </dxf>
    <dxf>
      <numFmt numFmtId="1" formatCode="0"/>
    </dxf>
    <dxf>
      <numFmt numFmtId="34" formatCode="_(&quot;$&quot;* #,##0.00_);_(&quot;$&quot;* \(#,##0.00\);_(&quot;$&quot;* &quot;-&quot;??_);_(@_)"/>
    </dxf>
    <dxf>
      <numFmt numFmtId="166" formatCode="_(&quot;$&quot;* #,##0.0_);_(&quot;$&quot;* \(#,##0.0\);_(&quot;$&quot;* &quot;-&quot;??_);_(@_)"/>
    </dxf>
    <dxf>
      <numFmt numFmtId="164" formatCode="_(&quot;$&quot;* #,##0_);_(&quot;$&quot;* \(#,##0\);_(&quot;$&quot;* &quot;-&quot;??_);_(@_)"/>
    </dxf>
    <dxf>
      <numFmt numFmtId="34" formatCode="_(&quot;$&quot;* #,##0.00_);_(&quot;$&quot;* \(#,##0.00\);_(&quot;$&quot;* &quot;-&quot;??_);_(@_)"/>
    </dxf>
    <dxf>
      <numFmt numFmtId="166" formatCode="_(&quot;$&quot;* #,##0.0_);_(&quot;$&quot;* \(#,##0.0\);_(&quot;$&quot;* &quot;-&quot;??_);_(@_)"/>
    </dxf>
    <dxf>
      <numFmt numFmtId="164" formatCode="_(&quot;$&quot;* #,##0_);_(&quot;$&quot;* \(#,##0\);_(&quot;$&quot;* &quot;-&quot;??_);_(@_)"/>
    </dxf>
    <dxf>
      <numFmt numFmtId="34" formatCode="_(&quot;$&quot;* #,##0.00_);_(&quot;$&quot;* \(#,##0.00\);_(&quot;$&quot;* &quot;-&quot;??_);_(@_)"/>
    </dxf>
    <dxf>
      <numFmt numFmtId="166" formatCode="_(&quot;$&quot;* #,##0.0_);_(&quot;$&quot;* \(#,##0.0\);_(&quot;$&quot;* &quot;-&quot;??_);_(@_)"/>
    </dxf>
    <dxf>
      <numFmt numFmtId="164" formatCode="_(&quot;$&quot;* #,##0_);_(&quot;$&quot;* \(#,##0\);_(&quot;$&quot;* &quot;-&quot;??_);_(@_)"/>
    </dxf>
    <dxf>
      <numFmt numFmtId="34" formatCode="_(&quot;$&quot;* #,##0.00_);_(&quot;$&quot;* \(#,##0.00\);_(&quot;$&quot;* &quot;-&quot;??_);_(@_)"/>
    </dxf>
    <dxf>
      <numFmt numFmtId="166" formatCode="_(&quot;$&quot;* #,##0.0_);_(&quot;$&quot;* \(#,##0.0\);_(&quot;$&quot;* &quot;-&quot;??_);_(@_)"/>
    </dxf>
    <dxf>
      <numFmt numFmtId="164" formatCode="_(&quot;$&quot;* #,##0_);_(&quot;$&quot;* \(#,##0\);_(&quot;$&quot;* &quot;-&quot;??_);_(@_)"/>
    </dxf>
    <dxf>
      <numFmt numFmtId="0" formatCode="General"/>
    </dxf>
    <dxf>
      <numFmt numFmtId="169" formatCode="_ * #,##0.00_ ;_ * \-#,##0.00_ ;_ * &quot;-&quot;??_ ;_ @_ "/>
    </dxf>
    <dxf>
      <numFmt numFmtId="168" formatCode="_ * #,##0.0_ ;_ * \-#,##0.0_ ;_ * &quot;-&quot;??_ ;_ @_ "/>
    </dxf>
    <dxf>
      <numFmt numFmtId="165" formatCode="_ * #,##0_ ;_ * \-#,##0_ ;_ * &quot;-&quot;??_ ;_ @_ "/>
    </dxf>
    <dxf>
      <numFmt numFmtId="34" formatCode="_(&quot;$&quot;* #,##0.00_);_(&quot;$&quot;* \(#,##0.00\);_(&quot;$&quot;* &quot;-&quot;??_);_(@_)"/>
    </dxf>
    <dxf>
      <numFmt numFmtId="166" formatCode="_(&quot;$&quot;* #,##0.0_);_(&quot;$&quot;* \(#,##0.0\);_(&quot;$&quot;* &quot;-&quot;??_);_(@_)"/>
    </dxf>
    <dxf>
      <numFmt numFmtId="164" formatCode="_(&quot;$&quot;* #,##0_);_(&quot;$&quot;* \(#,##0\);_(&quot;$&quot;* &quot;-&quot;??_);_(@_)"/>
    </dxf>
    <dxf>
      <numFmt numFmtId="34" formatCode="_(&quot;$&quot;* #,##0.00_);_(&quot;$&quot;* \(#,##0.00\);_(&quot;$&quot;* &quot;-&quot;??_);_(@_)"/>
    </dxf>
    <dxf>
      <numFmt numFmtId="166" formatCode="_(&quot;$&quot;* #,##0.0_);_(&quot;$&quot;* \(#,##0.0\);_(&quot;$&quot;* &quot;-&quot;??_);_(@_)"/>
    </dxf>
    <dxf>
      <numFmt numFmtId="164" formatCode="_(&quot;$&quot;* #,##0_);_(&quot;$&quot;* \(#,##0\);_(&quot;$&quot;* &quot;-&quot;??_);_(@_)"/>
    </dxf>
    <dxf>
      <numFmt numFmtId="2" formatCode="0.00"/>
    </dxf>
    <dxf>
      <numFmt numFmtId="167" formatCode="0.0"/>
    </dxf>
    <dxf>
      <numFmt numFmtId="1" formatCode="0"/>
    </dxf>
    <dxf>
      <numFmt numFmtId="34" formatCode="_(&quot;$&quot;* #,##0.00_);_(&quot;$&quot;* \(#,##0.00\);_(&quot;$&quot;* &quot;-&quot;??_);_(@_)"/>
    </dxf>
    <dxf>
      <numFmt numFmtId="166" formatCode="_(&quot;$&quot;* #,##0.0_);_(&quot;$&quot;* \(#,##0.0\);_(&quot;$&quot;* &quot;-&quot;??_);_(@_)"/>
    </dxf>
    <dxf>
      <numFmt numFmtId="164" formatCode="_(&quot;$&quot;* #,##0_);_(&quot;$&quot;* \(#,##0\);_(&quot;$&quot;* &quot;-&quot;??_);_(@_)"/>
    </dxf>
    <dxf>
      <numFmt numFmtId="34" formatCode="_(&quot;$&quot;* #,##0.00_);_(&quot;$&quot;* \(#,##0.00\);_(&quot;$&quot;* &quot;-&quot;??_);_(@_)"/>
    </dxf>
    <dxf>
      <numFmt numFmtId="166" formatCode="_(&quot;$&quot;* #,##0.0_);_(&quot;$&quot;* \(#,##0.0\);_(&quot;$&quot;* &quot;-&quot;??_);_(@_)"/>
    </dxf>
    <dxf>
      <numFmt numFmtId="164" formatCode="_(&quot;$&quot;* #,##0_);_(&quot;$&quot;* \(#,##0\);_(&quot;$&quot;* &quot;-&quot;??_);_(@_)"/>
    </dxf>
    <dxf>
      <numFmt numFmtId="34" formatCode="_(&quot;$&quot;* #,##0.00_);_(&quot;$&quot;* \(#,##0.00\);_(&quot;$&quot;* &quot;-&quot;??_);_(@_)"/>
    </dxf>
    <dxf>
      <numFmt numFmtId="166" formatCode="_(&quot;$&quot;* #,##0.0_);_(&quot;$&quot;* \(#,##0.0\);_(&quot;$&quot;* &quot;-&quot;??_);_(@_)"/>
    </dxf>
    <dxf>
      <numFmt numFmtId="164" formatCode="_(&quot;$&quot;* #,##0_);_(&quot;$&quot;* \(#,##0\);_(&quot;$&quot;* &quot;-&quot;??_);_(@_)"/>
    </dxf>
    <dxf>
      <numFmt numFmtId="34" formatCode="_(&quot;$&quot;* #,##0.00_);_(&quot;$&quot;* \(#,##0.00\);_(&quot;$&quot;* &quot;-&quot;??_);_(@_)"/>
    </dxf>
    <dxf>
      <numFmt numFmtId="166" formatCode="_(&quot;$&quot;* #,##0.0_);_(&quot;$&quot;* \(#,##0.0\);_(&quot;$&quot;* &quot;-&quot;??_);_(@_)"/>
    </dxf>
    <dxf>
      <numFmt numFmtId="164" formatCode="_(&quot;$&quot;* #,##0_);_(&quot;$&quot;* \(#,##0\);_(&quot;$&quot;* &quot;-&quot;??_);_(@_)"/>
    </dxf>
    <dxf>
      <numFmt numFmtId="0" formatCode="General"/>
    </dxf>
    <dxf>
      <numFmt numFmtId="169" formatCode="_ * #,##0.00_ ;_ * \-#,##0.00_ ;_ * &quot;-&quot;??_ ;_ @_ "/>
    </dxf>
    <dxf>
      <numFmt numFmtId="168" formatCode="_ * #,##0.0_ ;_ * \-#,##0.0_ ;_ * &quot;-&quot;??_ ;_ @_ "/>
    </dxf>
    <dxf>
      <numFmt numFmtId="165" formatCode="_ * #,##0_ ;_ * \-#,##0_ ;_ * &quot;-&quot;??_ ;_ @_ "/>
    </dxf>
    <dxf>
      <numFmt numFmtId="34" formatCode="_(&quot;$&quot;* #,##0.00_);_(&quot;$&quot;* \(#,##0.00\);_(&quot;$&quot;* &quot;-&quot;??_);_(@_)"/>
    </dxf>
    <dxf>
      <numFmt numFmtId="166" formatCode="_(&quot;$&quot;* #,##0.0_);_(&quot;$&quot;* \(#,##0.0\);_(&quot;$&quot;* &quot;-&quot;??_);_(@_)"/>
    </dxf>
    <dxf>
      <numFmt numFmtId="164" formatCode="_(&quot;$&quot;* #,##0_);_(&quot;$&quot;* \(#,##0\);_(&quot;$&quot;* &quot;-&quot;??_);_(@_)"/>
    </dxf>
    <dxf>
      <numFmt numFmtId="34" formatCode="_(&quot;$&quot;* #,##0.00_);_(&quot;$&quot;* \(#,##0.00\);_(&quot;$&quot;* &quot;-&quot;??_);_(@_)"/>
    </dxf>
    <dxf>
      <numFmt numFmtId="166" formatCode="_(&quot;$&quot;* #,##0.0_);_(&quot;$&quot;* \(#,##0.0\);_(&quot;$&quot;* &quot;-&quot;??_);_(@_)"/>
    </dxf>
    <dxf>
      <numFmt numFmtId="164" formatCode="_(&quot;$&quot;* #,##0_);_(&quot;$&quot;* \(#,##0\);_(&quot;$&quot;* &quot;-&quot;??_);_(@_)"/>
    </dxf>
    <dxf>
      <numFmt numFmtId="34" formatCode="_(&quot;$&quot;* #,##0.00_);_(&quot;$&quot;* \(#,##0.00\);_(&quot;$&quot;* &quot;-&quot;??_);_(@_)"/>
    </dxf>
    <dxf>
      <numFmt numFmtId="166" formatCode="_(&quot;$&quot;* #,##0.0_);_(&quot;$&quot;* \(#,##0.0\);_(&quot;$&quot;* &quot;-&quot;??_);_(@_)"/>
    </dxf>
    <dxf>
      <numFmt numFmtId="164" formatCode="_(&quot;$&quot;* #,##0_);_(&quot;$&quot;* \(#,##0\);_(&quot;$&quot;* &quot;-&quot;??_);_(@_)"/>
    </dxf>
    <dxf>
      <numFmt numFmtId="34" formatCode="_(&quot;$&quot;* #,##0.00_);_(&quot;$&quot;* \(#,##0.00\);_(&quot;$&quot;* &quot;-&quot;??_);_(@_)"/>
    </dxf>
    <dxf>
      <numFmt numFmtId="166" formatCode="_(&quot;$&quot;* #,##0.0_);_(&quot;$&quot;* \(#,##0.0\);_(&quot;$&quot;* &quot;-&quot;??_);_(@_)"/>
    </dxf>
    <dxf>
      <numFmt numFmtId="164" formatCode="_(&quot;$&quot;* #,##0_);_(&quot;$&quot;* \(#,##0\);_(&quot;$&quot;* &quot;-&quot;??_);_(@_)"/>
    </dxf>
    <dxf>
      <numFmt numFmtId="34" formatCode="_(&quot;$&quot;* #,##0.00_);_(&quot;$&quot;* \(#,##0.00\);_(&quot;$&quot;* &quot;-&quot;??_);_(@_)"/>
    </dxf>
    <dxf>
      <numFmt numFmtId="166" formatCode="_(&quot;$&quot;* #,##0.0_);_(&quot;$&quot;* \(#,##0.0\);_(&quot;$&quot;* &quot;-&quot;??_);_(@_)"/>
    </dxf>
    <dxf>
      <numFmt numFmtId="164" formatCode="_(&quot;$&quot;* #,##0_);_(&quot;$&quot;* \(#,##0\);_(&quot;$&quot;* &quot;-&quot;??_);_(@_)"/>
    </dxf>
    <dxf>
      <numFmt numFmtId="0" formatCode="General"/>
    </dxf>
    <dxf>
      <numFmt numFmtId="169" formatCode="_ * #,##0.00_ ;_ * \-#,##0.00_ ;_ * &quot;-&quot;??_ ;_ @_ "/>
    </dxf>
    <dxf>
      <numFmt numFmtId="168" formatCode="_ * #,##0.0_ ;_ * \-#,##0.0_ ;_ * &quot;-&quot;??_ ;_ @_ "/>
    </dxf>
    <dxf>
      <numFmt numFmtId="165" formatCode="_ * #,##0_ ;_ * \-#,##0_ ;_ * &quot;-&quot;??_ ;_ @_ "/>
    </dxf>
    <dxf>
      <numFmt numFmtId="34" formatCode="_(&quot;$&quot;* #,##0.00_);_(&quot;$&quot;* \(#,##0.00\);_(&quot;$&quot;* &quot;-&quot;??_);_(@_)"/>
    </dxf>
    <dxf>
      <numFmt numFmtId="166" formatCode="_(&quot;$&quot;* #,##0.0_);_(&quot;$&quot;* \(#,##0.0\);_(&quot;$&quot;* &quot;-&quot;??_);_(@_)"/>
    </dxf>
    <dxf>
      <numFmt numFmtId="164" formatCode="_(&quot;$&quot;* #,##0_);_(&quot;$&quot;* \(#,##0\);_(&quot;$&quot;* &quot;-&quot;??_);_(@_)"/>
    </dxf>
    <dxf>
      <numFmt numFmtId="34" formatCode="_(&quot;$&quot;* #,##0.00_);_(&quot;$&quot;* \(#,##0.00\);_(&quot;$&quot;* &quot;-&quot;??_);_(@_)"/>
    </dxf>
    <dxf>
      <numFmt numFmtId="166" formatCode="_(&quot;$&quot;* #,##0.0_);_(&quot;$&quot;* \(#,##0.0\);_(&quot;$&quot;* &quot;-&quot;??_);_(@_)"/>
    </dxf>
    <dxf>
      <numFmt numFmtId="164" formatCode="_(&quot;$&quot;* #,##0_);_(&quot;$&quot;* \(#,##0\);_(&quot;$&quot;* &quot;-&quot;??_);_(@_)"/>
    </dxf>
    <dxf>
      <numFmt numFmtId="2" formatCode="0.00"/>
    </dxf>
    <dxf>
      <numFmt numFmtId="167" formatCode="0.0"/>
    </dxf>
    <dxf>
      <numFmt numFmtId="1" formatCode="0"/>
    </dxf>
    <dxf>
      <numFmt numFmtId="34" formatCode="_(&quot;$&quot;* #,##0.00_);_(&quot;$&quot;* \(#,##0.00\);_(&quot;$&quot;* &quot;-&quot;??_);_(@_)"/>
    </dxf>
    <dxf>
      <numFmt numFmtId="166" formatCode="_(&quot;$&quot;* #,##0.0_);_(&quot;$&quot;* \(#,##0.0\);_(&quot;$&quot;* &quot;-&quot;??_);_(@_)"/>
    </dxf>
    <dxf>
      <numFmt numFmtId="164" formatCode="_(&quot;$&quot;* #,##0_);_(&quot;$&quot;* \(#,##0\);_(&quot;$&quot;* &quot;-&quot;??_);_(@_)"/>
    </dxf>
    <dxf>
      <numFmt numFmtId="34" formatCode="_(&quot;$&quot;* #,##0.00_);_(&quot;$&quot;* \(#,##0.00\);_(&quot;$&quot;* &quot;-&quot;??_);_(@_)"/>
    </dxf>
    <dxf>
      <numFmt numFmtId="166" formatCode="_(&quot;$&quot;* #,##0.0_);_(&quot;$&quot;* \(#,##0.0\);_(&quot;$&quot;* &quot;-&quot;??_);_(@_)"/>
    </dxf>
    <dxf>
      <numFmt numFmtId="164" formatCode="_(&quot;$&quot;* #,##0_);_(&quot;$&quot;* \(#,##0\);_(&quot;$&quot;* &quot;-&quot;??_);_(@_)"/>
    </dxf>
    <dxf>
      <numFmt numFmtId="34" formatCode="_(&quot;$&quot;* #,##0.00_);_(&quot;$&quot;* \(#,##0.00\);_(&quot;$&quot;* &quot;-&quot;??_);_(@_)"/>
    </dxf>
    <dxf>
      <numFmt numFmtId="166" formatCode="_(&quot;$&quot;* #,##0.0_);_(&quot;$&quot;* \(#,##0.0\);_(&quot;$&quot;* &quot;-&quot;??_);_(@_)"/>
    </dxf>
    <dxf>
      <numFmt numFmtId="164" formatCode="_(&quot;$&quot;* #,##0_);_(&quot;$&quot;* \(#,##0\);_(&quot;$&quot;* &quot;-&quot;??_);_(@_)"/>
    </dxf>
    <dxf>
      <numFmt numFmtId="34" formatCode="_(&quot;$&quot;* #,##0.00_);_(&quot;$&quot;* \(#,##0.00\);_(&quot;$&quot;* &quot;-&quot;??_);_(@_)"/>
    </dxf>
    <dxf>
      <numFmt numFmtId="166" formatCode="_(&quot;$&quot;* #,##0.0_);_(&quot;$&quot;* \(#,##0.0\);_(&quot;$&quot;* &quot;-&quot;??_);_(@_)"/>
    </dxf>
    <dxf>
      <numFmt numFmtId="164" formatCode="_(&quot;$&quot;* #,##0_);_(&quot;$&quot;* \(#,##0\);_(&quot;$&quot;* &quot;-&quot;??_);_(@_)"/>
    </dxf>
    <dxf>
      <numFmt numFmtId="0" formatCode="General"/>
    </dxf>
    <dxf>
      <numFmt numFmtId="169" formatCode="_ * #,##0.00_ ;_ * \-#,##0.00_ ;_ * &quot;-&quot;??_ ;_ @_ "/>
    </dxf>
    <dxf>
      <numFmt numFmtId="168" formatCode="_ * #,##0.0_ ;_ * \-#,##0.0_ ;_ * &quot;-&quot;??_ ;_ @_ "/>
    </dxf>
    <dxf>
      <numFmt numFmtId="165" formatCode="_ * #,##0_ ;_ * \-#,##0_ ;_ * &quot;-&quot;??_ ;_ @_ "/>
    </dxf>
    <dxf>
      <numFmt numFmtId="34" formatCode="_(&quot;$&quot;* #,##0.00_);_(&quot;$&quot;* \(#,##0.00\);_(&quot;$&quot;* &quot;-&quot;??_);_(@_)"/>
    </dxf>
    <dxf>
      <numFmt numFmtId="166" formatCode="_(&quot;$&quot;* #,##0.0_);_(&quot;$&quot;* \(#,##0.0\);_(&quot;$&quot;* &quot;-&quot;??_);_(@_)"/>
    </dxf>
    <dxf>
      <numFmt numFmtId="164" formatCode="_(&quot;$&quot;* #,##0_);_(&quot;$&quot;* \(#,##0\);_(&quot;$&quot;* &quot;-&quot;??_);_(@_)"/>
    </dxf>
    <dxf>
      <numFmt numFmtId="34" formatCode="_(&quot;$&quot;* #,##0.00_);_(&quot;$&quot;* \(#,##0.00\);_(&quot;$&quot;* &quot;-&quot;??_);_(@_)"/>
    </dxf>
    <dxf>
      <numFmt numFmtId="166" formatCode="_(&quot;$&quot;* #,##0.0_);_(&quot;$&quot;* \(#,##0.0\);_(&quot;$&quot;* &quot;-&quot;??_);_(@_)"/>
    </dxf>
    <dxf>
      <numFmt numFmtId="164" formatCode="_(&quot;$&quot;* #,##0_);_(&quot;$&quot;* \(#,##0\);_(&quot;$&quot;* &quot;-&quot;??_);_(@_)"/>
    </dxf>
    <dxf>
      <numFmt numFmtId="34" formatCode="_(&quot;$&quot;* #,##0.00_);_(&quot;$&quot;* \(#,##0.00\);_(&quot;$&quot;* &quot;-&quot;??_);_(@_)"/>
    </dxf>
    <dxf>
      <numFmt numFmtId="166" formatCode="_(&quot;$&quot;* #,##0.0_);_(&quot;$&quot;* \(#,##0.0\);_(&quot;$&quot;* &quot;-&quot;??_);_(@_)"/>
    </dxf>
    <dxf>
      <numFmt numFmtId="164" formatCode="_(&quot;$&quot;* #,##0_);_(&quot;$&quot;* \(#,##0\);_(&quot;$&quot;* &quot;-&quot;??_);_(@_)"/>
    </dxf>
    <dxf>
      <numFmt numFmtId="0" formatCode="General"/>
    </dxf>
    <dxf>
      <numFmt numFmtId="169" formatCode="_ * #,##0.00_ ;_ * \-#,##0.00_ ;_ * &quot;-&quot;??_ ;_ @_ "/>
    </dxf>
    <dxf>
      <numFmt numFmtId="168" formatCode="_ * #,##0.0_ ;_ * \-#,##0.0_ ;_ * &quot;-&quot;??_ ;_ @_ "/>
    </dxf>
    <dxf>
      <numFmt numFmtId="165" formatCode="_ * #,##0_ ;_ * \-#,##0_ ;_ * &quot;-&quot;??_ ;_ @_ "/>
    </dxf>
    <dxf>
      <numFmt numFmtId="34" formatCode="_(&quot;$&quot;* #,##0.00_);_(&quot;$&quot;* \(#,##0.00\);_(&quot;$&quot;* &quot;-&quot;??_);_(@_)"/>
    </dxf>
    <dxf>
      <numFmt numFmtId="166" formatCode="_(&quot;$&quot;* #,##0.0_);_(&quot;$&quot;* \(#,##0.0\);_(&quot;$&quot;* &quot;-&quot;??_);_(@_)"/>
    </dxf>
    <dxf>
      <numFmt numFmtId="164" formatCode="_(&quot;$&quot;* #,##0_);_(&quot;$&quot;* \(#,##0\);_(&quot;$&quot;* &quot;-&quot;??_);_(@_)"/>
    </dxf>
    <dxf>
      <numFmt numFmtId="34" formatCode="_(&quot;$&quot;* #,##0.00_);_(&quot;$&quot;* \(#,##0.00\);_(&quot;$&quot;* &quot;-&quot;??_);_(@_)"/>
    </dxf>
    <dxf>
      <numFmt numFmtId="166" formatCode="_(&quot;$&quot;* #,##0.0_);_(&quot;$&quot;* \(#,##0.0\);_(&quot;$&quot;* &quot;-&quot;??_);_(@_)"/>
    </dxf>
    <dxf>
      <numFmt numFmtId="164" formatCode="_(&quot;$&quot;* #,##0_);_(&quot;$&quot;* \(#,##0\);_(&quot;$&quot;* &quot;-&quot;??_);_(@_)"/>
    </dxf>
    <dxf>
      <numFmt numFmtId="34" formatCode="_(&quot;$&quot;* #,##0.00_);_(&quot;$&quot;* \(#,##0.00\);_(&quot;$&quot;* &quot;-&quot;??_);_(@_)"/>
    </dxf>
    <dxf>
      <numFmt numFmtId="166" formatCode="_(&quot;$&quot;* #,##0.0_);_(&quot;$&quot;* \(#,##0.0\);_(&quot;$&quot;* &quot;-&quot;??_);_(@_)"/>
    </dxf>
    <dxf>
      <numFmt numFmtId="164" formatCode="_(&quot;$&quot;* #,##0_);_(&quot;$&quot;* \(#,##0\);_(&quot;$&quot;* &quot;-&quot;??_);_(@_)"/>
    </dxf>
    <dxf>
      <numFmt numFmtId="34" formatCode="_(&quot;$&quot;* #,##0.00_);_(&quot;$&quot;* \(#,##0.00\);_(&quot;$&quot;* &quot;-&quot;??_);_(@_)"/>
    </dxf>
    <dxf>
      <numFmt numFmtId="166" formatCode="_(&quot;$&quot;* #,##0.0_);_(&quot;$&quot;* \(#,##0.0\);_(&quot;$&quot;* &quot;-&quot;??_);_(@_)"/>
    </dxf>
    <dxf>
      <numFmt numFmtId="164" formatCode="_(&quot;$&quot;* #,##0_);_(&quot;$&quot;* \(#,##0\);_(&quot;$&quot;* &quot;-&quot;??_);_(@_)"/>
    </dxf>
    <dxf>
      <numFmt numFmtId="34" formatCode="_(&quot;$&quot;* #,##0.00_);_(&quot;$&quot;* \(#,##0.00\);_(&quot;$&quot;* &quot;-&quot;??_);_(@_)"/>
    </dxf>
    <dxf>
      <numFmt numFmtId="166" formatCode="_(&quot;$&quot;* #,##0.0_);_(&quot;$&quot;* \(#,##0.0\);_(&quot;$&quot;* &quot;-&quot;??_);_(@_)"/>
    </dxf>
    <dxf>
      <numFmt numFmtId="164" formatCode="_(&quot;$&quot;* #,##0_);_(&quot;$&quot;* \(#,##0\);_(&quot;$&quot;* &quot;-&quot;??_);_(@_)"/>
    </dxf>
    <dxf>
      <numFmt numFmtId="34" formatCode="_(&quot;$&quot;* #,##0.00_);_(&quot;$&quot;* \(#,##0.00\);_(&quot;$&quot;* &quot;-&quot;??_);_(@_)"/>
    </dxf>
    <dxf>
      <numFmt numFmtId="166" formatCode="_(&quot;$&quot;* #,##0.0_);_(&quot;$&quot;* \(#,##0.0\);_(&quot;$&quot;* &quot;-&quot;??_);_(@_)"/>
    </dxf>
    <dxf>
      <numFmt numFmtId="164" formatCode="_(&quot;$&quot;* #,##0_);_(&quot;$&quot;* \(#,##0\);_(&quot;$&quot;* &quot;-&quot;??_);_(@_)"/>
    </dxf>
    <dxf>
      <numFmt numFmtId="34" formatCode="_(&quot;$&quot;* #,##0.00_);_(&quot;$&quot;* \(#,##0.00\);_(&quot;$&quot;* &quot;-&quot;??_);_(@_)"/>
    </dxf>
    <dxf>
      <numFmt numFmtId="166" formatCode="_(&quot;$&quot;* #,##0.0_);_(&quot;$&quot;* \(#,##0.0\);_(&quot;$&quot;* &quot;-&quot;??_);_(@_)"/>
    </dxf>
    <dxf>
      <numFmt numFmtId="164" formatCode="_(&quot;$&quot;* #,##0_);_(&quot;$&quot;* \(#,##0\);_(&quot;$&quot;* &quot;-&quot;??_);_(@_)"/>
    </dxf>
    <dxf>
      <numFmt numFmtId="0" formatCode="General"/>
    </dxf>
    <dxf>
      <numFmt numFmtId="169" formatCode="_ * #,##0.00_ ;_ * \-#,##0.00_ ;_ * &quot;-&quot;??_ ;_ @_ "/>
    </dxf>
    <dxf>
      <numFmt numFmtId="168" formatCode="_ * #,##0.0_ ;_ * \-#,##0.0_ ;_ * &quot;-&quot;??_ ;_ @_ "/>
    </dxf>
    <dxf>
      <numFmt numFmtId="165" formatCode="_ * #,##0_ ;_ * \-#,##0_ ;_ * &quot;-&quot;??_ ;_ @_ "/>
    </dxf>
    <dxf>
      <numFmt numFmtId="34" formatCode="_(&quot;$&quot;* #,##0.00_);_(&quot;$&quot;* \(#,##0.00\);_(&quot;$&quot;* &quot;-&quot;??_);_(@_)"/>
    </dxf>
    <dxf>
      <numFmt numFmtId="166" formatCode="_(&quot;$&quot;* #,##0.0_);_(&quot;$&quot;* \(#,##0.0\);_(&quot;$&quot;* &quot;-&quot;??_);_(@_)"/>
    </dxf>
    <dxf>
      <numFmt numFmtId="164" formatCode="_(&quot;$&quot;* #,##0_);_(&quot;$&quot;* \(#,##0\);_(&quot;$&quot;* &quot;-&quot;??_);_(@_)"/>
    </dxf>
    <dxf>
      <numFmt numFmtId="34" formatCode="_(&quot;$&quot;* #,##0.00_);_(&quot;$&quot;* \(#,##0.00\);_(&quot;$&quot;* &quot;-&quot;??_);_(@_)"/>
    </dxf>
    <dxf>
      <numFmt numFmtId="166" formatCode="_(&quot;$&quot;* #,##0.0_);_(&quot;$&quot;* \(#,##0.0\);_(&quot;$&quot;* &quot;-&quot;??_);_(@_)"/>
    </dxf>
    <dxf>
      <numFmt numFmtId="164" formatCode="_(&quot;$&quot;* #,##0_);_(&quot;$&quot;* \(#,##0\);_(&quot;$&quot;* &quot;-&quot;??_);_(@_)"/>
    </dxf>
    <dxf>
      <numFmt numFmtId="34" formatCode="_(&quot;$&quot;* #,##0.00_);_(&quot;$&quot;* \(#,##0.00\);_(&quot;$&quot;* &quot;-&quot;??_);_(@_)"/>
    </dxf>
    <dxf>
      <numFmt numFmtId="166" formatCode="_(&quot;$&quot;* #,##0.0_);_(&quot;$&quot;* \(#,##0.0\);_(&quot;$&quot;* &quot;-&quot;??_);_(@_)"/>
    </dxf>
    <dxf>
      <numFmt numFmtId="164" formatCode="_(&quot;$&quot;* #,##0_);_(&quot;$&quot;* \(#,##0\);_(&quot;$&quot;* &quot;-&quot;??_);_(@_)"/>
    </dxf>
    <dxf>
      <numFmt numFmtId="34" formatCode="_(&quot;$&quot;* #,##0.00_);_(&quot;$&quot;* \(#,##0.00\);_(&quot;$&quot;* &quot;-&quot;??_);_(@_)"/>
    </dxf>
    <dxf>
      <numFmt numFmtId="166" formatCode="_(&quot;$&quot;* #,##0.0_);_(&quot;$&quot;* \(#,##0.0\);_(&quot;$&quot;* &quot;-&quot;??_);_(@_)"/>
    </dxf>
    <dxf>
      <numFmt numFmtId="164" formatCode="_(&quot;$&quot;* #,##0_);_(&quot;$&quot;* \(#,##0\);_(&quot;$&quot;* &quot;-&quot;??_);_(@_)"/>
    </dxf>
    <dxf>
      <numFmt numFmtId="34" formatCode="_(&quot;$&quot;* #,##0.00_);_(&quot;$&quot;* \(#,##0.00\);_(&quot;$&quot;* &quot;-&quot;??_);_(@_)"/>
    </dxf>
    <dxf>
      <numFmt numFmtId="166" formatCode="_(&quot;$&quot;* #,##0.0_);_(&quot;$&quot;* \(#,##0.0\);_(&quot;$&quot;* &quot;-&quot;??_);_(@_)"/>
    </dxf>
    <dxf>
      <numFmt numFmtId="164" formatCode="_(&quot;$&quot;* #,##0_);_(&quot;$&quot;* \(#,##0\);_(&quot;$&quot;* &quot;-&quot;??_);_(@_)"/>
    </dxf>
    <dxf>
      <numFmt numFmtId="0" formatCode="General"/>
    </dxf>
    <dxf>
      <numFmt numFmtId="169" formatCode="_ * #,##0.00_ ;_ * \-#,##0.00_ ;_ * &quot;-&quot;??_ ;_ @_ "/>
    </dxf>
    <dxf>
      <numFmt numFmtId="168" formatCode="_ * #,##0.0_ ;_ * \-#,##0.0_ ;_ * &quot;-&quot;??_ ;_ @_ "/>
    </dxf>
    <dxf>
      <numFmt numFmtId="165" formatCode="_ * #,##0_ ;_ * \-#,##0_ ;_ * &quot;-&quot;??_ ;_ @_ "/>
    </dxf>
    <dxf>
      <numFmt numFmtId="34" formatCode="_(&quot;$&quot;* #,##0.00_);_(&quot;$&quot;* \(#,##0.00\);_(&quot;$&quot;* &quot;-&quot;??_);_(@_)"/>
    </dxf>
    <dxf>
      <numFmt numFmtId="166" formatCode="_(&quot;$&quot;* #,##0.0_);_(&quot;$&quot;* \(#,##0.0\);_(&quot;$&quot;* &quot;-&quot;??_);_(@_)"/>
    </dxf>
    <dxf>
      <numFmt numFmtId="164" formatCode="_(&quot;$&quot;* #,##0_);_(&quot;$&quot;* \(#,##0\);_(&quot;$&quot;* &quot;-&quot;??_);_(@_)"/>
    </dxf>
    <dxf>
      <numFmt numFmtId="34" formatCode="_(&quot;$&quot;* #,##0.00_);_(&quot;$&quot;* \(#,##0.00\);_(&quot;$&quot;* &quot;-&quot;??_);_(@_)"/>
    </dxf>
    <dxf>
      <numFmt numFmtId="166" formatCode="_(&quot;$&quot;* #,##0.0_);_(&quot;$&quot;* \(#,##0.0\);_(&quot;$&quot;* &quot;-&quot;??_);_(@_)"/>
    </dxf>
    <dxf>
      <numFmt numFmtId="164" formatCode="_(&quot;$&quot;* #,##0_);_(&quot;$&quot;* \(#,##0\);_(&quot;$&quot;* &quot;-&quot;??_);_(@_)"/>
    </dxf>
    <dxf>
      <numFmt numFmtId="34" formatCode="_(&quot;$&quot;* #,##0.00_);_(&quot;$&quot;* \(#,##0.00\);_(&quot;$&quot;* &quot;-&quot;??_);_(@_)"/>
    </dxf>
    <dxf>
      <numFmt numFmtId="166" formatCode="_(&quot;$&quot;* #,##0.0_);_(&quot;$&quot;* \(#,##0.0\);_(&quot;$&quot;* &quot;-&quot;??_);_(@_)"/>
    </dxf>
    <dxf>
      <numFmt numFmtId="164" formatCode="_(&quot;$&quot;* #,##0_);_(&quot;$&quot;* \(#,##0\);_(&quot;$&quot;* &quot;-&quot;??_);_(@_)"/>
    </dxf>
    <dxf>
      <numFmt numFmtId="34" formatCode="_(&quot;$&quot;* #,##0.00_);_(&quot;$&quot;* \(#,##0.00\);_(&quot;$&quot;* &quot;-&quot;??_);_(@_)"/>
    </dxf>
    <dxf>
      <numFmt numFmtId="166" formatCode="_(&quot;$&quot;* #,##0.0_);_(&quot;$&quot;* \(#,##0.0\);_(&quot;$&quot;* &quot;-&quot;??_);_(@_)"/>
    </dxf>
    <dxf>
      <numFmt numFmtId="164" formatCode="_(&quot;$&quot;* #,##0_);_(&quot;$&quot;* \(#,##0\);_(&quot;$&quot;* &quot;-&quot;??_);_(@_)"/>
    </dxf>
    <dxf>
      <numFmt numFmtId="34" formatCode="_(&quot;$&quot;* #,##0.00_);_(&quot;$&quot;* \(#,##0.00\);_(&quot;$&quot;* &quot;-&quot;??_);_(@_)"/>
    </dxf>
    <dxf>
      <numFmt numFmtId="166" formatCode="_(&quot;$&quot;* #,##0.0_);_(&quot;$&quot;* \(#,##0.0\);_(&quot;$&quot;* &quot;-&quot;??_);_(@_)"/>
    </dxf>
    <dxf>
      <numFmt numFmtId="164" formatCode="_(&quot;$&quot;* #,##0_);_(&quot;$&quot;* \(#,##0\);_(&quot;$&quot;* &quot;-&quot;??_);_(@_)"/>
    </dxf>
    <dxf>
      <numFmt numFmtId="0" formatCode="General"/>
    </dxf>
    <dxf>
      <numFmt numFmtId="169" formatCode="_ * #,##0.00_ ;_ * \-#,##0.00_ ;_ * &quot;-&quot;??_ ;_ @_ "/>
    </dxf>
    <dxf>
      <numFmt numFmtId="168" formatCode="_ * #,##0.0_ ;_ * \-#,##0.0_ ;_ * &quot;-&quot;??_ ;_ @_ "/>
    </dxf>
    <dxf>
      <numFmt numFmtId="165" formatCode="_ * #,##0_ ;_ * \-#,##0_ ;_ * &quot;-&quot;??_ ;_ @_ "/>
    </dxf>
    <dxf>
      <numFmt numFmtId="34" formatCode="_(&quot;$&quot;* #,##0.00_);_(&quot;$&quot;* \(#,##0.00\);_(&quot;$&quot;* &quot;-&quot;??_);_(@_)"/>
    </dxf>
    <dxf>
      <numFmt numFmtId="166" formatCode="_(&quot;$&quot;* #,##0.0_);_(&quot;$&quot;* \(#,##0.0\);_(&quot;$&quot;* &quot;-&quot;??_);_(@_)"/>
    </dxf>
    <dxf>
      <numFmt numFmtId="164" formatCode="_(&quot;$&quot;* #,##0_);_(&quot;$&quot;* \(#,##0\);_(&quot;$&quot;* &quot;-&quot;??_);_(@_)"/>
    </dxf>
    <dxf>
      <numFmt numFmtId="34" formatCode="_(&quot;$&quot;* #,##0.00_);_(&quot;$&quot;* \(#,##0.00\);_(&quot;$&quot;* &quot;-&quot;??_);_(@_)"/>
    </dxf>
    <dxf>
      <numFmt numFmtId="166" formatCode="_(&quot;$&quot;* #,##0.0_);_(&quot;$&quot;* \(#,##0.0\);_(&quot;$&quot;* &quot;-&quot;??_);_(@_)"/>
    </dxf>
    <dxf>
      <numFmt numFmtId="164" formatCode="_(&quot;$&quot;* #,##0_);_(&quot;$&quot;* \(#,##0\);_(&quot;$&quot;* &quot;-&quot;??_);_(@_)"/>
    </dxf>
    <dxf>
      <numFmt numFmtId="34" formatCode="_(&quot;$&quot;* #,##0.00_);_(&quot;$&quot;* \(#,##0.00\);_(&quot;$&quot;* &quot;-&quot;??_);_(@_)"/>
    </dxf>
    <dxf>
      <numFmt numFmtId="166" formatCode="_(&quot;$&quot;* #,##0.0_);_(&quot;$&quot;* \(#,##0.0\);_(&quot;$&quot;* &quot;-&quot;??_);_(@_)"/>
    </dxf>
    <dxf>
      <numFmt numFmtId="164" formatCode="_(&quot;$&quot;* #,##0_);_(&quot;$&quot;* \(#,##0\);_(&quot;$&quot;* &quot;-&quot;??_);_(@_)"/>
    </dxf>
    <dxf>
      <numFmt numFmtId="0" formatCode="General"/>
    </dxf>
    <dxf>
      <numFmt numFmtId="169" formatCode="_ * #,##0.00_ ;_ * \-#,##0.00_ ;_ * &quot;-&quot;??_ ;_ @_ "/>
    </dxf>
    <dxf>
      <numFmt numFmtId="168" formatCode="_ * #,##0.0_ ;_ * \-#,##0.0_ ;_ * &quot;-&quot;??_ ;_ @_ "/>
    </dxf>
    <dxf>
      <numFmt numFmtId="165" formatCode="_ * #,##0_ ;_ * \-#,##0_ ;_ * &quot;-&quot;??_ ;_ @_ "/>
    </dxf>
    <dxf>
      <numFmt numFmtId="34" formatCode="_(&quot;$&quot;* #,##0.00_);_(&quot;$&quot;* \(#,##0.00\);_(&quot;$&quot;* &quot;-&quot;??_);_(@_)"/>
    </dxf>
    <dxf>
      <numFmt numFmtId="166" formatCode="_(&quot;$&quot;* #,##0.0_);_(&quot;$&quot;* \(#,##0.0\);_(&quot;$&quot;* &quot;-&quot;??_);_(@_)"/>
    </dxf>
    <dxf>
      <numFmt numFmtId="164" formatCode="_(&quot;$&quot;* #,##0_);_(&quot;$&quot;* \(#,##0\);_(&quot;$&quot;* &quot;-&quot;??_);_(@_)"/>
    </dxf>
    <dxf>
      <numFmt numFmtId="34" formatCode="_(&quot;$&quot;* #,##0.00_);_(&quot;$&quot;* \(#,##0.00\);_(&quot;$&quot;* &quot;-&quot;??_);_(@_)"/>
    </dxf>
    <dxf>
      <numFmt numFmtId="166" formatCode="_(&quot;$&quot;* #,##0.0_);_(&quot;$&quot;* \(#,##0.0\);_(&quot;$&quot;* &quot;-&quot;??_);_(@_)"/>
    </dxf>
    <dxf>
      <numFmt numFmtId="164" formatCode="_(&quot;$&quot;* #,##0_);_(&quot;$&quot;* \(#,##0\);_(&quot;$&quot;* &quot;-&quot;??_);_(@_)"/>
    </dxf>
    <dxf>
      <numFmt numFmtId="34" formatCode="_(&quot;$&quot;* #,##0.00_);_(&quot;$&quot;* \(#,##0.00\);_(&quot;$&quot;* &quot;-&quot;??_);_(@_)"/>
    </dxf>
    <dxf>
      <numFmt numFmtId="166" formatCode="_(&quot;$&quot;* #,##0.0_);_(&quot;$&quot;* \(#,##0.0\);_(&quot;$&quot;* &quot;-&quot;??_);_(@_)"/>
    </dxf>
    <dxf>
      <numFmt numFmtId="164" formatCode="_(&quot;$&quot;* #,##0_);_(&quot;$&quot;* \(#,##0\);_(&quot;$&quot;* &quot;-&quot;??_);_(@_)"/>
    </dxf>
    <dxf>
      <numFmt numFmtId="1" formatCode="0"/>
    </dxf>
    <dxf>
      <numFmt numFmtId="167" formatCode="0.0"/>
    </dxf>
    <dxf>
      <numFmt numFmtId="2" formatCode="0.00"/>
    </dxf>
    <dxf>
      <numFmt numFmtId="164" formatCode="_(&quot;$&quot;* #,##0_);_(&quot;$&quot;* \(#,##0\);_(&quot;$&quot;* &quot;-&quot;??_);_(@_)"/>
    </dxf>
    <dxf>
      <numFmt numFmtId="166" formatCode="_(&quot;$&quot;* #,##0.0_);_(&quot;$&quot;* \(#,##0.0\);_(&quot;$&quot;* &quot;-&quot;??_);_(@_)"/>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07/relationships/slicerCache" Target="slicerCaches/slicerCache7.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1.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2.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3.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4.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International Breweries Project V1.xlsx]PROFIT ANALYSIS!Profit by Country</c:name>
    <c:fmtId val="1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Profit by Country ($millions)</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0" rIns="38100" bIns="19050" anchor="t"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accent1"/>
          </a:solidFill>
          <a:ln w="19050">
            <a:solidFill>
              <a:schemeClr val="lt1"/>
            </a:solidFill>
          </a:ln>
          <a:effectLst/>
        </c:spPr>
        <c:dLbl>
          <c:idx val="0"/>
          <c:layout>
            <c:manualLayout>
              <c:x val="0"/>
              <c:y val="-0.22623223821160293"/>
            </c:manualLayout>
          </c:layout>
          <c:numFmt formatCode="#,##0.00" sourceLinked="0"/>
          <c:spPr>
            <a:noFill/>
            <a:ln>
              <a:noFill/>
            </a:ln>
            <a:effectLst/>
          </c:spPr>
          <c:txPr>
            <a:bodyPr rot="0" spcFirstLastPara="1" vertOverflow="ellipsis" vert="horz" wrap="square" lIns="38100" tIns="0" rIns="38100" bIns="19050" anchor="t"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spPr>
          <a:solidFill>
            <a:schemeClr val="accent1"/>
          </a:solidFill>
          <a:ln w="19050">
            <a:solidFill>
              <a:schemeClr val="lt1"/>
            </a:solidFill>
          </a:ln>
          <a:effectLst/>
        </c:spPr>
        <c:dLbl>
          <c:idx val="0"/>
          <c:layout>
            <c:manualLayout>
              <c:x val="0"/>
              <c:y val="-0.21157389809032492"/>
            </c:manualLayout>
          </c:layout>
          <c:numFmt formatCode="#,##0.00" sourceLinked="0"/>
          <c:spPr>
            <a:noFill/>
            <a:ln>
              <a:noFill/>
            </a:ln>
            <a:effectLst/>
          </c:spPr>
          <c:txPr>
            <a:bodyPr rot="0" spcFirstLastPara="1" vertOverflow="ellipsis" vert="horz" wrap="square" lIns="38100" tIns="0" rIns="38100" bIns="19050" anchor="t"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accent1"/>
          </a:solidFill>
          <a:ln w="19050">
            <a:solidFill>
              <a:schemeClr val="lt1"/>
            </a:solidFill>
          </a:ln>
          <a:effectLst/>
        </c:spPr>
        <c:dLbl>
          <c:idx val="0"/>
          <c:layout>
            <c:manualLayout>
              <c:x val="3.7191998273353477E-3"/>
              <c:y val="-0.17805231242646399"/>
            </c:manualLayout>
          </c:layout>
          <c:numFmt formatCode="#,##0.00" sourceLinked="0"/>
          <c:spPr>
            <a:noFill/>
            <a:ln>
              <a:noFill/>
            </a:ln>
            <a:effectLst/>
          </c:spPr>
          <c:txPr>
            <a:bodyPr rot="0" spcFirstLastPara="1" vertOverflow="ellipsis" vert="horz" wrap="square" lIns="38100" tIns="0" rIns="38100" bIns="19050" anchor="t"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6"/>
        <c:spPr>
          <a:solidFill>
            <a:schemeClr val="accent1"/>
          </a:solidFill>
          <a:ln w="19050">
            <a:solidFill>
              <a:schemeClr val="lt1"/>
            </a:solidFill>
          </a:ln>
          <a:effectLst/>
        </c:spPr>
        <c:dLbl>
          <c:idx val="0"/>
          <c:layout>
            <c:manualLayout>
              <c:x val="0"/>
              <c:y val="-0.17884454098410113"/>
            </c:manualLayout>
          </c:layout>
          <c:numFmt formatCode="#,##0.00" sourceLinked="0"/>
          <c:spPr>
            <a:noFill/>
            <a:ln>
              <a:noFill/>
            </a:ln>
            <a:effectLst/>
          </c:spPr>
          <c:txPr>
            <a:bodyPr rot="0" spcFirstLastPara="1" vertOverflow="ellipsis" vert="horz" wrap="square" lIns="38100" tIns="0" rIns="38100" bIns="19050" anchor="t"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7"/>
        <c:spPr>
          <a:solidFill>
            <a:schemeClr val="accent1"/>
          </a:solidFill>
          <a:ln w="19050">
            <a:solidFill>
              <a:schemeClr val="lt1"/>
            </a:solidFill>
          </a:ln>
          <a:effectLst/>
        </c:spPr>
        <c:dLbl>
          <c:idx val="0"/>
          <c:layout>
            <c:manualLayout>
              <c:x val="-1.363690849883253E-16"/>
              <c:y val="-0.12747940990134859"/>
            </c:manualLayout>
          </c:layout>
          <c:numFmt formatCode="#,##0.00" sourceLinked="0"/>
          <c:spPr>
            <a:noFill/>
            <a:ln>
              <a:noFill/>
            </a:ln>
            <a:effectLst/>
          </c:spPr>
          <c:txPr>
            <a:bodyPr rot="0" spcFirstLastPara="1" vertOverflow="ellipsis" vert="horz" wrap="square" lIns="38100" tIns="0" rIns="38100" bIns="19050" anchor="t"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8"/>
        <c:marker>
          <c:symbol val="none"/>
        </c:marker>
      </c:pivotFmt>
      <c:pivotFmt>
        <c:idx val="9"/>
        <c:marker>
          <c:symbol val="none"/>
        </c:marker>
        <c:dLbl>
          <c:idx val="0"/>
          <c:numFmt formatCode="#,##0.00" sourceLinked="0"/>
          <c:spPr>
            <a:noFill/>
            <a:ln>
              <a:noFill/>
            </a:ln>
            <a:effectLst/>
          </c:spPr>
          <c:txPr>
            <a:bodyPr wrap="square" lIns="38100" tIns="19050" rIns="38100" bIns="19050" anchor="ctr">
              <a:spAutoFit/>
            </a:bodyPr>
            <a:lstStyle/>
            <a:p>
              <a:pPr>
                <a:defRPr sz="1050" b="1"/>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marker>
          <c:symbol val="none"/>
        </c:marker>
        <c:dLbl>
          <c:idx val="0"/>
          <c:numFmt formatCode="#,##0.00" sourceLinked="0"/>
          <c:spPr>
            <a:noFill/>
            <a:ln>
              <a:noFill/>
            </a:ln>
            <a:effectLst/>
          </c:spPr>
          <c:txPr>
            <a:bodyPr wrap="square" lIns="38100" tIns="19050" rIns="38100" bIns="19050" anchor="ctr">
              <a:spAutoFit/>
            </a:bodyPr>
            <a:lstStyle/>
            <a:p>
              <a:pPr>
                <a:defRPr sz="1050" b="1"/>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'PROFIT ANALYSIS'!$B$2</c:f>
              <c:strCache>
                <c:ptCount val="1"/>
                <c:pt idx="0">
                  <c:v>Total</c:v>
                </c:pt>
              </c:strCache>
            </c:strRef>
          </c:tx>
          <c:invertIfNegative val="0"/>
          <c:dLbls>
            <c:numFmt formatCode="#,##0.00" sourceLinked="0"/>
            <c:spPr>
              <a:noFill/>
              <a:ln>
                <a:noFill/>
              </a:ln>
              <a:effectLst/>
            </c:spPr>
            <c:txPr>
              <a:bodyPr wrap="square" lIns="38100" tIns="19050" rIns="38100" bIns="19050" anchor="ctr">
                <a:spAutoFit/>
              </a:bodyPr>
              <a:lstStyle/>
              <a:p>
                <a:pPr>
                  <a:defRPr sz="1050" b="1"/>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ANALYSIS'!$A$3:$A$7</c:f>
              <c:strCache>
                <c:ptCount val="5"/>
                <c:pt idx="0">
                  <c:v>Togo</c:v>
                </c:pt>
                <c:pt idx="1">
                  <c:v>Benin</c:v>
                </c:pt>
                <c:pt idx="2">
                  <c:v>Ghana</c:v>
                </c:pt>
                <c:pt idx="3">
                  <c:v>Nigeria</c:v>
                </c:pt>
                <c:pt idx="4">
                  <c:v>Senegal</c:v>
                </c:pt>
              </c:strCache>
            </c:strRef>
          </c:cat>
          <c:val>
            <c:numRef>
              <c:f>'PROFIT ANALYSIS'!$B$3:$B$7</c:f>
              <c:numCache>
                <c:formatCode>General</c:formatCode>
                <c:ptCount val="5"/>
                <c:pt idx="0">
                  <c:v>20751000</c:v>
                </c:pt>
                <c:pt idx="1">
                  <c:v>20961970</c:v>
                </c:pt>
                <c:pt idx="2">
                  <c:v>21013050</c:v>
                </c:pt>
                <c:pt idx="3">
                  <c:v>21376210</c:v>
                </c:pt>
                <c:pt idx="4">
                  <c:v>21485190</c:v>
                </c:pt>
              </c:numCache>
            </c:numRef>
          </c:val>
          <c:extLst>
            <c:ext xmlns:c16="http://schemas.microsoft.com/office/drawing/2014/chart" uri="{C3380CC4-5D6E-409C-BE32-E72D297353CC}">
              <c16:uniqueId val="{00000000-3348-47F1-96C8-E99A62A96590}"/>
            </c:ext>
          </c:extLst>
        </c:ser>
        <c:dLbls>
          <c:dLblPos val="outEnd"/>
          <c:showLegendKey val="0"/>
          <c:showVal val="1"/>
          <c:showCatName val="0"/>
          <c:showSerName val="0"/>
          <c:showPercent val="0"/>
          <c:showBubbleSize val="0"/>
        </c:dLbls>
        <c:gapWidth val="64"/>
        <c:axId val="1550427648"/>
        <c:axId val="1550429728"/>
      </c:barChart>
      <c:catAx>
        <c:axId val="155042764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550429728"/>
        <c:crosses val="autoZero"/>
        <c:auto val="1"/>
        <c:lblAlgn val="ctr"/>
        <c:lblOffset val="100"/>
        <c:noMultiLvlLbl val="0"/>
      </c:catAx>
      <c:valAx>
        <c:axId val="1550429728"/>
        <c:scaling>
          <c:orientation val="minMax"/>
        </c:scaling>
        <c:delete val="1"/>
        <c:axPos val="b"/>
        <c:numFmt formatCode="_(&quot;$&quot;* #,##0_);_(&quot;$&quot;* \(#,##0\);_(&quot;$&quot;* &quot;-&quot;_);_(@_)" sourceLinked="0"/>
        <c:majorTickMark val="out"/>
        <c:minorTickMark val="none"/>
        <c:tickLblPos val="nextTo"/>
        <c:crossAx val="1550427648"/>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International Breweries Project V1.xlsx]COUNTRY ANALYSIS!PivotTable3</c:name>
    <c:fmtId val="1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Beer</a:t>
            </a:r>
            <a:r>
              <a:rPr lang="en-GB" b="1" baseline="0"/>
              <a:t> Consumption by Countries ( Thousands)</a:t>
            </a:r>
            <a:endParaRPr lang="en-GB"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'COUNTRY ANALYSIS'!$B$30</c:f>
              <c:strCache>
                <c:ptCount val="1"/>
                <c:pt idx="0">
                  <c:v>Sum of QUANTITY</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 ANALYSIS'!$A$31:$A$36</c:f>
              <c:strCache>
                <c:ptCount val="5"/>
                <c:pt idx="0">
                  <c:v>Senegal</c:v>
                </c:pt>
                <c:pt idx="1">
                  <c:v>Nigeria</c:v>
                </c:pt>
                <c:pt idx="2">
                  <c:v>Ghana</c:v>
                </c:pt>
                <c:pt idx="3">
                  <c:v>Benin</c:v>
                </c:pt>
                <c:pt idx="4">
                  <c:v>Togo</c:v>
                </c:pt>
              </c:strCache>
            </c:strRef>
          </c:cat>
          <c:val>
            <c:numRef>
              <c:f>'COUNTRY ANALYSIS'!$B$31:$B$36</c:f>
              <c:numCache>
                <c:formatCode>General</c:formatCode>
                <c:ptCount val="5"/>
                <c:pt idx="0">
                  <c:v>180928</c:v>
                </c:pt>
                <c:pt idx="1">
                  <c:v>179307</c:v>
                </c:pt>
                <c:pt idx="2">
                  <c:v>178255</c:v>
                </c:pt>
                <c:pt idx="3">
                  <c:v>176324</c:v>
                </c:pt>
                <c:pt idx="4">
                  <c:v>175908</c:v>
                </c:pt>
              </c:numCache>
            </c:numRef>
          </c:val>
          <c:extLst>
            <c:ext xmlns:c16="http://schemas.microsoft.com/office/drawing/2014/chart" uri="{C3380CC4-5D6E-409C-BE32-E72D297353CC}">
              <c16:uniqueId val="{00000000-BC8D-4F03-B2E3-553DA236ABED}"/>
            </c:ext>
          </c:extLst>
        </c:ser>
        <c:ser>
          <c:idx val="1"/>
          <c:order val="1"/>
          <c:tx>
            <c:strRef>
              <c:f>'COUNTRY ANALYSIS'!$C$30</c:f>
              <c:strCache>
                <c:ptCount val="1"/>
                <c:pt idx="0">
                  <c:v>Sum of BRANDS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 ANALYSIS'!$A$31:$A$36</c:f>
              <c:strCache>
                <c:ptCount val="5"/>
                <c:pt idx="0">
                  <c:v>Senegal</c:v>
                </c:pt>
                <c:pt idx="1">
                  <c:v>Nigeria</c:v>
                </c:pt>
                <c:pt idx="2">
                  <c:v>Ghana</c:v>
                </c:pt>
                <c:pt idx="3">
                  <c:v>Benin</c:v>
                </c:pt>
                <c:pt idx="4">
                  <c:v>Togo</c:v>
                </c:pt>
              </c:strCache>
            </c:strRef>
          </c:cat>
          <c:val>
            <c:numRef>
              <c:f>'COUNTRY ANALYSIS'!$C$31:$C$36</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6-5E02-4DEE-86D9-236E2A5327E1}"/>
            </c:ext>
          </c:extLst>
        </c:ser>
        <c:dLbls>
          <c:dLblPos val="outEnd"/>
          <c:showLegendKey val="0"/>
          <c:showVal val="1"/>
          <c:showCatName val="0"/>
          <c:showSerName val="0"/>
          <c:showPercent val="0"/>
          <c:showBubbleSize val="0"/>
        </c:dLbls>
        <c:gapWidth val="219"/>
        <c:axId val="880435839"/>
        <c:axId val="880438751"/>
      </c:barChart>
      <c:catAx>
        <c:axId val="880435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880438751"/>
        <c:crosses val="autoZero"/>
        <c:auto val="1"/>
        <c:lblAlgn val="ctr"/>
        <c:lblOffset val="100"/>
        <c:noMultiLvlLbl val="0"/>
      </c:catAx>
      <c:valAx>
        <c:axId val="880438751"/>
        <c:scaling>
          <c:orientation val="minMax"/>
        </c:scaling>
        <c:delete val="1"/>
        <c:axPos val="l"/>
        <c:numFmt formatCode="#,##0.00" sourceLinked="0"/>
        <c:majorTickMark val="none"/>
        <c:minorTickMark val="none"/>
        <c:tickLblPos val="nextTo"/>
        <c:crossAx val="880435839"/>
        <c:crosses val="autoZero"/>
        <c:crossBetween val="between"/>
        <c:dispUnits>
          <c:builtInUnit val="thousands"/>
          <c:dispUnitsLbl>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International Breweries Project V1.xlsx]COUNTRY ANALYSIS!PivotTable2</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a:t>
            </a:r>
            <a:r>
              <a:rPr lang="en-US" b="1" baseline="0"/>
              <a:t> by SalesRep (Thousands)</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'COUNTRY ANALYSIS'!$B$12</c:f>
              <c:strCache>
                <c:ptCount val="1"/>
                <c:pt idx="0">
                  <c:v>Total</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 ANALYSIS'!$A$13:$A$23</c:f>
              <c:strCache>
                <c:ptCount val="11"/>
                <c:pt idx="0">
                  <c:v>Howard</c:v>
                </c:pt>
                <c:pt idx="1">
                  <c:v>Thompson</c:v>
                </c:pt>
                <c:pt idx="2">
                  <c:v>Kivell</c:v>
                </c:pt>
                <c:pt idx="3">
                  <c:v>Smith</c:v>
                </c:pt>
                <c:pt idx="4">
                  <c:v>Parent</c:v>
                </c:pt>
                <c:pt idx="5">
                  <c:v>Morgan</c:v>
                </c:pt>
                <c:pt idx="6">
                  <c:v>Andrews</c:v>
                </c:pt>
                <c:pt idx="7">
                  <c:v>Sorvino</c:v>
                </c:pt>
                <c:pt idx="8">
                  <c:v>Gill</c:v>
                </c:pt>
                <c:pt idx="9">
                  <c:v>Jardine</c:v>
                </c:pt>
                <c:pt idx="10">
                  <c:v>Jones</c:v>
                </c:pt>
              </c:strCache>
            </c:strRef>
          </c:cat>
          <c:val>
            <c:numRef>
              <c:f>'COUNTRY ANALYSIS'!$B$13:$B$23</c:f>
              <c:numCache>
                <c:formatCode>General</c:formatCode>
                <c:ptCount val="11"/>
                <c:pt idx="0">
                  <c:v>41587</c:v>
                </c:pt>
                <c:pt idx="1">
                  <c:v>49812</c:v>
                </c:pt>
                <c:pt idx="2">
                  <c:v>58255</c:v>
                </c:pt>
                <c:pt idx="3">
                  <c:v>58946</c:v>
                </c:pt>
                <c:pt idx="4">
                  <c:v>59236</c:v>
                </c:pt>
                <c:pt idx="5">
                  <c:v>67563</c:v>
                </c:pt>
                <c:pt idx="6">
                  <c:v>89898</c:v>
                </c:pt>
                <c:pt idx="7">
                  <c:v>91513</c:v>
                </c:pt>
                <c:pt idx="8">
                  <c:v>101289</c:v>
                </c:pt>
                <c:pt idx="9">
                  <c:v>114743</c:v>
                </c:pt>
                <c:pt idx="10">
                  <c:v>157880</c:v>
                </c:pt>
              </c:numCache>
            </c:numRef>
          </c:val>
          <c:extLst>
            <c:ext xmlns:c16="http://schemas.microsoft.com/office/drawing/2014/chart" uri="{C3380CC4-5D6E-409C-BE32-E72D297353CC}">
              <c16:uniqueId val="{00000000-E664-48BC-8D87-370A47626263}"/>
            </c:ext>
          </c:extLst>
        </c:ser>
        <c:dLbls>
          <c:dLblPos val="outEnd"/>
          <c:showLegendKey val="0"/>
          <c:showVal val="1"/>
          <c:showCatName val="0"/>
          <c:showSerName val="0"/>
          <c:showPercent val="0"/>
          <c:showBubbleSize val="0"/>
        </c:dLbls>
        <c:gapWidth val="60"/>
        <c:axId val="880480399"/>
        <c:axId val="880486223"/>
      </c:barChart>
      <c:catAx>
        <c:axId val="880480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880486223"/>
        <c:crosses val="autoZero"/>
        <c:auto val="1"/>
        <c:lblAlgn val="ctr"/>
        <c:lblOffset val="100"/>
        <c:noMultiLvlLbl val="0"/>
      </c:catAx>
      <c:valAx>
        <c:axId val="880486223"/>
        <c:scaling>
          <c:orientation val="minMax"/>
        </c:scaling>
        <c:delete val="1"/>
        <c:axPos val="b"/>
        <c:numFmt formatCode="General" sourceLinked="1"/>
        <c:majorTickMark val="none"/>
        <c:minorTickMark val="none"/>
        <c:tickLblPos val="nextTo"/>
        <c:crossAx val="880480399"/>
        <c:crosses val="autoZero"/>
        <c:crossBetween val="between"/>
        <c:dispUnits>
          <c:builtInUnit val="thousands"/>
          <c:dispUnitsLbl>
            <c:layout/>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International Breweries Project V1.xlsx]COUNTRY ANALYSIS!PivotTable1</c:name>
    <c:fmtId val="1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Profit</a:t>
            </a:r>
            <a:r>
              <a:rPr lang="en-US" b="1" baseline="0"/>
              <a:t> by Country ($ millions)</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a:noFill/>
          </a:ln>
          <a:effectLst/>
        </c:spPr>
        <c:marker>
          <c:symbol val="none"/>
        </c:marker>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'COUNTRY ANALYSIS'!$B$1</c:f>
              <c:strCache>
                <c:ptCount val="1"/>
                <c:pt idx="0">
                  <c:v>Total</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 ANALYSIS'!$A$2:$A$7</c:f>
              <c:strCache>
                <c:ptCount val="5"/>
                <c:pt idx="0">
                  <c:v>Senegal</c:v>
                </c:pt>
                <c:pt idx="1">
                  <c:v>Nigeria</c:v>
                </c:pt>
                <c:pt idx="2">
                  <c:v>Ghana</c:v>
                </c:pt>
                <c:pt idx="3">
                  <c:v>Benin</c:v>
                </c:pt>
                <c:pt idx="4">
                  <c:v>Togo</c:v>
                </c:pt>
              </c:strCache>
            </c:strRef>
          </c:cat>
          <c:val>
            <c:numRef>
              <c:f>'COUNTRY ANALYSIS'!$B$2:$B$7</c:f>
              <c:numCache>
                <c:formatCode>General</c:formatCode>
                <c:ptCount val="5"/>
                <c:pt idx="0">
                  <c:v>21485190</c:v>
                </c:pt>
                <c:pt idx="1">
                  <c:v>21376210</c:v>
                </c:pt>
                <c:pt idx="2">
                  <c:v>21013050</c:v>
                </c:pt>
                <c:pt idx="3">
                  <c:v>20961970</c:v>
                </c:pt>
                <c:pt idx="4">
                  <c:v>20751000</c:v>
                </c:pt>
              </c:numCache>
            </c:numRef>
          </c:val>
          <c:extLst>
            <c:ext xmlns:c16="http://schemas.microsoft.com/office/drawing/2014/chart" uri="{C3380CC4-5D6E-409C-BE32-E72D297353CC}">
              <c16:uniqueId val="{00000000-A5E2-4F3C-B551-FDFD6E2B0B92}"/>
            </c:ext>
          </c:extLst>
        </c:ser>
        <c:dLbls>
          <c:dLblPos val="outEnd"/>
          <c:showLegendKey val="0"/>
          <c:showVal val="1"/>
          <c:showCatName val="0"/>
          <c:showSerName val="0"/>
          <c:showPercent val="0"/>
          <c:showBubbleSize val="0"/>
        </c:dLbls>
        <c:gapWidth val="150"/>
        <c:axId val="807436143"/>
        <c:axId val="807426575"/>
      </c:barChart>
      <c:catAx>
        <c:axId val="807436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807426575"/>
        <c:crosses val="autoZero"/>
        <c:auto val="1"/>
        <c:lblAlgn val="ctr"/>
        <c:lblOffset val="100"/>
        <c:noMultiLvlLbl val="0"/>
      </c:catAx>
      <c:valAx>
        <c:axId val="807426575"/>
        <c:scaling>
          <c:orientation val="minMax"/>
        </c:scaling>
        <c:delete val="1"/>
        <c:axPos val="l"/>
        <c:numFmt formatCode="#,##0.00" sourceLinked="0"/>
        <c:majorTickMark val="none"/>
        <c:minorTickMark val="none"/>
        <c:tickLblPos val="nextTo"/>
        <c:crossAx val="807436143"/>
        <c:crosses val="autoZero"/>
        <c:crossBetween val="between"/>
        <c:dispUnits>
          <c:builtInUnit val="millions"/>
          <c:dispUnitsLbl>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International Breweries Project V1.xlsx]COUNTRY ANALYSIS!PivotTable1</c:name>
    <c:fmtId val="1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Profit</a:t>
            </a:r>
            <a:r>
              <a:rPr lang="en-US" b="1" baseline="0"/>
              <a:t> by Country ($ millions)</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'COUNTRY ANALYSIS'!$B$1</c:f>
              <c:strCache>
                <c:ptCount val="1"/>
                <c:pt idx="0">
                  <c:v>Total</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 ANALYSIS'!$A$2:$A$7</c:f>
              <c:strCache>
                <c:ptCount val="5"/>
                <c:pt idx="0">
                  <c:v>Senegal</c:v>
                </c:pt>
                <c:pt idx="1">
                  <c:v>Nigeria</c:v>
                </c:pt>
                <c:pt idx="2">
                  <c:v>Ghana</c:v>
                </c:pt>
                <c:pt idx="3">
                  <c:v>Benin</c:v>
                </c:pt>
                <c:pt idx="4">
                  <c:v>Togo</c:v>
                </c:pt>
              </c:strCache>
            </c:strRef>
          </c:cat>
          <c:val>
            <c:numRef>
              <c:f>'COUNTRY ANALYSIS'!$B$2:$B$7</c:f>
              <c:numCache>
                <c:formatCode>General</c:formatCode>
                <c:ptCount val="5"/>
                <c:pt idx="0">
                  <c:v>21485190</c:v>
                </c:pt>
                <c:pt idx="1">
                  <c:v>21376210</c:v>
                </c:pt>
                <c:pt idx="2">
                  <c:v>21013050</c:v>
                </c:pt>
                <c:pt idx="3">
                  <c:v>20961970</c:v>
                </c:pt>
                <c:pt idx="4">
                  <c:v>20751000</c:v>
                </c:pt>
              </c:numCache>
            </c:numRef>
          </c:val>
          <c:extLst>
            <c:ext xmlns:c16="http://schemas.microsoft.com/office/drawing/2014/chart" uri="{C3380CC4-5D6E-409C-BE32-E72D297353CC}">
              <c16:uniqueId val="{00000000-E0A9-40EB-9E4C-DF92A37C77FD}"/>
            </c:ext>
          </c:extLst>
        </c:ser>
        <c:dLbls>
          <c:dLblPos val="outEnd"/>
          <c:showLegendKey val="0"/>
          <c:showVal val="1"/>
          <c:showCatName val="0"/>
          <c:showSerName val="0"/>
          <c:showPercent val="0"/>
          <c:showBubbleSize val="0"/>
        </c:dLbls>
        <c:gapWidth val="150"/>
        <c:axId val="807436143"/>
        <c:axId val="807426575"/>
      </c:barChart>
      <c:catAx>
        <c:axId val="807436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807426575"/>
        <c:crosses val="autoZero"/>
        <c:auto val="1"/>
        <c:lblAlgn val="ctr"/>
        <c:lblOffset val="100"/>
        <c:noMultiLvlLbl val="0"/>
      </c:catAx>
      <c:valAx>
        <c:axId val="807426575"/>
        <c:scaling>
          <c:orientation val="minMax"/>
        </c:scaling>
        <c:delete val="1"/>
        <c:axPos val="l"/>
        <c:numFmt formatCode="#,##0.00" sourceLinked="0"/>
        <c:majorTickMark val="none"/>
        <c:minorTickMark val="none"/>
        <c:tickLblPos val="nextTo"/>
        <c:crossAx val="807436143"/>
        <c:crosses val="autoZero"/>
        <c:crossBetween val="between"/>
        <c:dispUnits>
          <c:builtInUnit val="millions"/>
          <c:dispUnitsLbl>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International Breweries Project V1.xlsx]COUNTRY ANALYSIS!PivotTable2</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a:t>
            </a:r>
            <a:r>
              <a:rPr lang="en-US" b="1" baseline="0"/>
              <a:t> by SalesRep (Thousands)</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'COUNTRY ANALYSIS'!$B$12</c:f>
              <c:strCache>
                <c:ptCount val="1"/>
                <c:pt idx="0">
                  <c:v>Total</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 ANALYSIS'!$A$13:$A$23</c:f>
              <c:strCache>
                <c:ptCount val="11"/>
                <c:pt idx="0">
                  <c:v>Howard</c:v>
                </c:pt>
                <c:pt idx="1">
                  <c:v>Thompson</c:v>
                </c:pt>
                <c:pt idx="2">
                  <c:v>Kivell</c:v>
                </c:pt>
                <c:pt idx="3">
                  <c:v>Smith</c:v>
                </c:pt>
                <c:pt idx="4">
                  <c:v>Parent</c:v>
                </c:pt>
                <c:pt idx="5">
                  <c:v>Morgan</c:v>
                </c:pt>
                <c:pt idx="6">
                  <c:v>Andrews</c:v>
                </c:pt>
                <c:pt idx="7">
                  <c:v>Sorvino</c:v>
                </c:pt>
                <c:pt idx="8">
                  <c:v>Gill</c:v>
                </c:pt>
                <c:pt idx="9">
                  <c:v>Jardine</c:v>
                </c:pt>
                <c:pt idx="10">
                  <c:v>Jones</c:v>
                </c:pt>
              </c:strCache>
            </c:strRef>
          </c:cat>
          <c:val>
            <c:numRef>
              <c:f>'COUNTRY ANALYSIS'!$B$13:$B$23</c:f>
              <c:numCache>
                <c:formatCode>General</c:formatCode>
                <c:ptCount val="11"/>
                <c:pt idx="0">
                  <c:v>41587</c:v>
                </c:pt>
                <c:pt idx="1">
                  <c:v>49812</c:v>
                </c:pt>
                <c:pt idx="2">
                  <c:v>58255</c:v>
                </c:pt>
                <c:pt idx="3">
                  <c:v>58946</c:v>
                </c:pt>
                <c:pt idx="4">
                  <c:v>59236</c:v>
                </c:pt>
                <c:pt idx="5">
                  <c:v>67563</c:v>
                </c:pt>
                <c:pt idx="6">
                  <c:v>89898</c:v>
                </c:pt>
                <c:pt idx="7">
                  <c:v>91513</c:v>
                </c:pt>
                <c:pt idx="8">
                  <c:v>101289</c:v>
                </c:pt>
                <c:pt idx="9">
                  <c:v>114743</c:v>
                </c:pt>
                <c:pt idx="10">
                  <c:v>157880</c:v>
                </c:pt>
              </c:numCache>
            </c:numRef>
          </c:val>
          <c:extLst>
            <c:ext xmlns:c16="http://schemas.microsoft.com/office/drawing/2014/chart" uri="{C3380CC4-5D6E-409C-BE32-E72D297353CC}">
              <c16:uniqueId val="{00000000-6D76-4CC6-8369-92DB00DED985}"/>
            </c:ext>
          </c:extLst>
        </c:ser>
        <c:dLbls>
          <c:dLblPos val="outEnd"/>
          <c:showLegendKey val="0"/>
          <c:showVal val="1"/>
          <c:showCatName val="0"/>
          <c:showSerName val="0"/>
          <c:showPercent val="0"/>
          <c:showBubbleSize val="0"/>
        </c:dLbls>
        <c:gapWidth val="60"/>
        <c:axId val="880480399"/>
        <c:axId val="880486223"/>
      </c:barChart>
      <c:catAx>
        <c:axId val="880480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880486223"/>
        <c:crosses val="autoZero"/>
        <c:auto val="1"/>
        <c:lblAlgn val="ctr"/>
        <c:lblOffset val="100"/>
        <c:noMultiLvlLbl val="0"/>
      </c:catAx>
      <c:valAx>
        <c:axId val="880486223"/>
        <c:scaling>
          <c:orientation val="minMax"/>
        </c:scaling>
        <c:delete val="1"/>
        <c:axPos val="b"/>
        <c:numFmt formatCode="General" sourceLinked="1"/>
        <c:majorTickMark val="none"/>
        <c:minorTickMark val="none"/>
        <c:tickLblPos val="nextTo"/>
        <c:crossAx val="880480399"/>
        <c:crosses val="autoZero"/>
        <c:crossBetween val="between"/>
        <c:dispUnits>
          <c:builtInUnit val="thousands"/>
          <c:dispUnitsLbl>
            <c:layout/>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International Breweries Project V1.xlsx]COUNTRY ANALYSIS!PivotTable3</c:name>
    <c:fmtId val="1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Beer</a:t>
            </a:r>
            <a:r>
              <a:rPr lang="en-GB" b="1" baseline="0"/>
              <a:t> Consumption by Country ( Thousands)</a:t>
            </a:r>
            <a:endParaRPr lang="en-GB"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1"/>
        <c:spPr>
          <a:solidFill>
            <a:schemeClr val="accent1"/>
          </a:solidFill>
          <a:ln>
            <a:noFill/>
          </a:ln>
          <a:effectLst/>
        </c:spPr>
        <c:marker>
          <c:symbol val="none"/>
        </c:marker>
      </c:pivotFmt>
    </c:pivotFmts>
    <c:plotArea>
      <c:layout/>
      <c:barChart>
        <c:barDir val="col"/>
        <c:grouping val="clustered"/>
        <c:varyColors val="0"/>
        <c:ser>
          <c:idx val="0"/>
          <c:order val="0"/>
          <c:tx>
            <c:strRef>
              <c:f>'COUNTRY ANALYSIS'!$B$30</c:f>
              <c:strCache>
                <c:ptCount val="1"/>
                <c:pt idx="0">
                  <c:v>Sum of QUANTITY</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 ANALYSIS'!$A$31:$A$36</c:f>
              <c:strCache>
                <c:ptCount val="5"/>
                <c:pt idx="0">
                  <c:v>Senegal</c:v>
                </c:pt>
                <c:pt idx="1">
                  <c:v>Nigeria</c:v>
                </c:pt>
                <c:pt idx="2">
                  <c:v>Ghana</c:v>
                </c:pt>
                <c:pt idx="3">
                  <c:v>Benin</c:v>
                </c:pt>
                <c:pt idx="4">
                  <c:v>Togo</c:v>
                </c:pt>
              </c:strCache>
            </c:strRef>
          </c:cat>
          <c:val>
            <c:numRef>
              <c:f>'COUNTRY ANALYSIS'!$B$31:$B$36</c:f>
              <c:numCache>
                <c:formatCode>General</c:formatCode>
                <c:ptCount val="5"/>
                <c:pt idx="0">
                  <c:v>180928</c:v>
                </c:pt>
                <c:pt idx="1">
                  <c:v>179307</c:v>
                </c:pt>
                <c:pt idx="2">
                  <c:v>178255</c:v>
                </c:pt>
                <c:pt idx="3">
                  <c:v>176324</c:v>
                </c:pt>
                <c:pt idx="4">
                  <c:v>175908</c:v>
                </c:pt>
              </c:numCache>
            </c:numRef>
          </c:val>
          <c:extLst>
            <c:ext xmlns:c16="http://schemas.microsoft.com/office/drawing/2014/chart" uri="{C3380CC4-5D6E-409C-BE32-E72D297353CC}">
              <c16:uniqueId val="{00000000-4176-4C06-8179-61FD1E5B601B}"/>
            </c:ext>
          </c:extLst>
        </c:ser>
        <c:ser>
          <c:idx val="1"/>
          <c:order val="1"/>
          <c:tx>
            <c:strRef>
              <c:f>'COUNTRY ANALYSIS'!$C$30</c:f>
              <c:strCache>
                <c:ptCount val="1"/>
                <c:pt idx="0">
                  <c:v>Sum of BRANDS </c:v>
                </c:pt>
              </c:strCache>
            </c:strRef>
          </c:tx>
          <c:spPr>
            <a:solidFill>
              <a:schemeClr val="accent2"/>
            </a:solidFill>
            <a:ln>
              <a:noFill/>
            </a:ln>
            <a:effectLst/>
          </c:spPr>
          <c:invertIfNegative val="0"/>
          <c:dLbls>
            <c:delete val="1"/>
          </c:dLbls>
          <c:cat>
            <c:strRef>
              <c:f>'COUNTRY ANALYSIS'!$A$31:$A$36</c:f>
              <c:strCache>
                <c:ptCount val="5"/>
                <c:pt idx="0">
                  <c:v>Senegal</c:v>
                </c:pt>
                <c:pt idx="1">
                  <c:v>Nigeria</c:v>
                </c:pt>
                <c:pt idx="2">
                  <c:v>Ghana</c:v>
                </c:pt>
                <c:pt idx="3">
                  <c:v>Benin</c:v>
                </c:pt>
                <c:pt idx="4">
                  <c:v>Togo</c:v>
                </c:pt>
              </c:strCache>
            </c:strRef>
          </c:cat>
          <c:val>
            <c:numRef>
              <c:f>'COUNTRY ANALYSIS'!$C$31:$C$36</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4176-4C06-8179-61FD1E5B601B}"/>
            </c:ext>
          </c:extLst>
        </c:ser>
        <c:dLbls>
          <c:dLblPos val="outEnd"/>
          <c:showLegendKey val="0"/>
          <c:showVal val="1"/>
          <c:showCatName val="0"/>
          <c:showSerName val="0"/>
          <c:showPercent val="0"/>
          <c:showBubbleSize val="0"/>
        </c:dLbls>
        <c:gapWidth val="219"/>
        <c:axId val="880435839"/>
        <c:axId val="880438751"/>
      </c:barChart>
      <c:catAx>
        <c:axId val="880435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880438751"/>
        <c:crosses val="autoZero"/>
        <c:auto val="1"/>
        <c:lblAlgn val="ctr"/>
        <c:lblOffset val="100"/>
        <c:noMultiLvlLbl val="0"/>
      </c:catAx>
      <c:valAx>
        <c:axId val="880438751"/>
        <c:scaling>
          <c:orientation val="minMax"/>
        </c:scaling>
        <c:delete val="1"/>
        <c:axPos val="l"/>
        <c:numFmt formatCode="#,##0.00" sourceLinked="0"/>
        <c:majorTickMark val="none"/>
        <c:minorTickMark val="none"/>
        <c:tickLblPos val="nextTo"/>
        <c:crossAx val="880435839"/>
        <c:crosses val="autoZero"/>
        <c:crossBetween val="between"/>
        <c:dispUnits>
          <c:builtInUnit val="thousands"/>
          <c:dispUnitsLbl>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International Breweries Project V1.xlsx]BRAND ANALYSIS!Consumption by brands</c:name>
    <c:fmtId val="1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a:t>
            </a:r>
            <a:r>
              <a:rPr lang="en-US" b="1" baseline="0"/>
              <a:t> Quantity Sold by Brand (Thousands)</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'BRAND ANALYSIS'!$B$3</c:f>
              <c:strCache>
                <c:ptCount val="1"/>
                <c:pt idx="0">
                  <c:v>Total</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'BRAND ANALYSIS'!$A$4:$A$10</c:f>
              <c:strCache>
                <c:ptCount val="7"/>
                <c:pt idx="0">
                  <c:v>Hero</c:v>
                </c:pt>
                <c:pt idx="1">
                  <c:v>Castle Lite</c:v>
                </c:pt>
                <c:pt idx="2">
                  <c:v>Trophy</c:v>
                </c:pt>
                <c:pt idx="3">
                  <c:v>Eagle Lager</c:v>
                </c:pt>
                <c:pt idx="4">
                  <c:v>Grand Malt</c:v>
                </c:pt>
                <c:pt idx="5">
                  <c:v>Budweiser</c:v>
                </c:pt>
                <c:pt idx="6">
                  <c:v>Beta Malt</c:v>
                </c:pt>
              </c:strCache>
            </c:strRef>
          </c:cat>
          <c:val>
            <c:numRef>
              <c:f>'BRAND ANALYSIS'!$B$4:$B$10</c:f>
              <c:numCache>
                <c:formatCode>General</c:formatCode>
                <c:ptCount val="7"/>
                <c:pt idx="0">
                  <c:v>129060</c:v>
                </c:pt>
                <c:pt idx="1">
                  <c:v>128174</c:v>
                </c:pt>
                <c:pt idx="2">
                  <c:v>128059</c:v>
                </c:pt>
                <c:pt idx="3">
                  <c:v>127803</c:v>
                </c:pt>
                <c:pt idx="4">
                  <c:v>126289</c:v>
                </c:pt>
                <c:pt idx="5">
                  <c:v>126274</c:v>
                </c:pt>
                <c:pt idx="6">
                  <c:v>125063</c:v>
                </c:pt>
              </c:numCache>
            </c:numRef>
          </c:val>
          <c:extLst>
            <c:ext xmlns:c16="http://schemas.microsoft.com/office/drawing/2014/chart" uri="{C3380CC4-5D6E-409C-BE32-E72D297353CC}">
              <c16:uniqueId val="{00000000-5FE8-4380-8AA6-DAAE227ABF6F}"/>
            </c:ext>
          </c:extLst>
        </c:ser>
        <c:dLbls>
          <c:dLblPos val="outEnd"/>
          <c:showLegendKey val="0"/>
          <c:showVal val="1"/>
          <c:showCatName val="0"/>
          <c:showSerName val="0"/>
          <c:showPercent val="0"/>
          <c:showBubbleSize val="0"/>
        </c:dLbls>
        <c:gapWidth val="219"/>
        <c:overlap val="-27"/>
        <c:axId val="639902448"/>
        <c:axId val="633291040"/>
      </c:barChart>
      <c:catAx>
        <c:axId val="63990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633291040"/>
        <c:crosses val="autoZero"/>
        <c:auto val="1"/>
        <c:lblAlgn val="ctr"/>
        <c:lblOffset val="100"/>
        <c:noMultiLvlLbl val="0"/>
      </c:catAx>
      <c:valAx>
        <c:axId val="633291040"/>
        <c:scaling>
          <c:orientation val="minMax"/>
        </c:scaling>
        <c:delete val="1"/>
        <c:axPos val="l"/>
        <c:numFmt formatCode="#,##0.00" sourceLinked="0"/>
        <c:majorTickMark val="none"/>
        <c:minorTickMark val="none"/>
        <c:tickLblPos val="nextTo"/>
        <c:crossAx val="639902448"/>
        <c:crosses val="autoZero"/>
        <c:crossBetween val="between"/>
        <c:dispUnits>
          <c:builtInUnit val="thousands"/>
          <c:dispUnitsLbl>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International Breweries Project V1.xlsx]BRAND ANALYSIS!Consumption by Years</c:name>
    <c:fmtId val="1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a:t>
            </a:r>
            <a:r>
              <a:rPr lang="en-US" b="1" baseline="0"/>
              <a:t>  Quantity Sold by Year (Thousands)</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'BRAND ANALYSIS'!$B$15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'BRAND ANALYSIS'!$A$16:$A$18</c:f>
              <c:strCache>
                <c:ptCount val="3"/>
                <c:pt idx="0">
                  <c:v>2017</c:v>
                </c:pt>
                <c:pt idx="1">
                  <c:v>2018</c:v>
                </c:pt>
                <c:pt idx="2">
                  <c:v>2019</c:v>
                </c:pt>
              </c:strCache>
            </c:strRef>
          </c:cat>
          <c:val>
            <c:numRef>
              <c:f>'BRAND ANALYSIS'!$B$16:$B$18</c:f>
              <c:numCache>
                <c:formatCode>General</c:formatCode>
                <c:ptCount val="3"/>
                <c:pt idx="0">
                  <c:v>317563</c:v>
                </c:pt>
                <c:pt idx="1">
                  <c:v>305409</c:v>
                </c:pt>
                <c:pt idx="2">
                  <c:v>267750</c:v>
                </c:pt>
              </c:numCache>
            </c:numRef>
          </c:val>
          <c:smooth val="0"/>
          <c:extLst>
            <c:ext xmlns:c16="http://schemas.microsoft.com/office/drawing/2014/chart" uri="{C3380CC4-5D6E-409C-BE32-E72D297353CC}">
              <c16:uniqueId val="{00000000-3DD0-4DCA-B7B1-170C89891BAE}"/>
            </c:ext>
          </c:extLst>
        </c:ser>
        <c:dLbls>
          <c:dLblPos val="t"/>
          <c:showLegendKey val="0"/>
          <c:showVal val="1"/>
          <c:showCatName val="0"/>
          <c:showSerName val="0"/>
          <c:showPercent val="0"/>
          <c:showBubbleSize val="0"/>
        </c:dLbls>
        <c:marker val="1"/>
        <c:smooth val="0"/>
        <c:axId val="482428512"/>
        <c:axId val="482438496"/>
      </c:lineChart>
      <c:catAx>
        <c:axId val="4824285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482438496"/>
        <c:crosses val="autoZero"/>
        <c:auto val="1"/>
        <c:lblAlgn val="ctr"/>
        <c:lblOffset val="100"/>
        <c:noMultiLvlLbl val="0"/>
      </c:catAx>
      <c:valAx>
        <c:axId val="482438496"/>
        <c:scaling>
          <c:orientation val="minMax"/>
        </c:scaling>
        <c:delete val="1"/>
        <c:axPos val="l"/>
        <c:numFmt formatCode="#,##0.00" sourceLinked="0"/>
        <c:majorTickMark val="none"/>
        <c:minorTickMark val="none"/>
        <c:tickLblPos val="nextTo"/>
        <c:crossAx val="482428512"/>
        <c:crosses val="autoZero"/>
        <c:crossBetween val="between"/>
        <c:dispUnits>
          <c:builtInUnit val="thousands"/>
          <c:dispUnitsLbl>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International Breweries Project V1.xlsx]BRAND ANALYSIS!Consumption by Region</c:name>
    <c:fmtId val="2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Total Consumption</a:t>
            </a:r>
            <a:r>
              <a:rPr lang="en-GB" b="1" baseline="0"/>
              <a:t> by Region (Thousands)</a:t>
            </a:r>
            <a:endParaRPr lang="en-GB"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1694991251093609"/>
          <c:y val="0.18097222222222226"/>
          <c:w val="0.74971675415573058"/>
          <c:h val="0.77736111111111106"/>
        </c:manualLayout>
      </c:layout>
      <c:barChart>
        <c:barDir val="bar"/>
        <c:grouping val="clustered"/>
        <c:varyColors val="0"/>
        <c:ser>
          <c:idx val="0"/>
          <c:order val="0"/>
          <c:tx>
            <c:strRef>
              <c:f>'BRAND ANALYSIS'!$B$49</c:f>
              <c:strCache>
                <c:ptCount val="1"/>
                <c:pt idx="0">
                  <c:v>Total</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'BRAND ANALYSIS'!$A$50:$A$54</c:f>
              <c:strCache>
                <c:ptCount val="5"/>
                <c:pt idx="0">
                  <c:v>North Central</c:v>
                </c:pt>
                <c:pt idx="1">
                  <c:v>North West</c:v>
                </c:pt>
                <c:pt idx="2">
                  <c:v>South East</c:v>
                </c:pt>
                <c:pt idx="3">
                  <c:v>South South</c:v>
                </c:pt>
                <c:pt idx="4">
                  <c:v>West</c:v>
                </c:pt>
              </c:strCache>
            </c:strRef>
          </c:cat>
          <c:val>
            <c:numRef>
              <c:f>'BRAND ANALYSIS'!$B$50:$B$54</c:f>
              <c:numCache>
                <c:formatCode>General</c:formatCode>
                <c:ptCount val="5"/>
                <c:pt idx="0">
                  <c:v>295384</c:v>
                </c:pt>
                <c:pt idx="1">
                  <c:v>146513</c:v>
                </c:pt>
                <c:pt idx="2">
                  <c:v>148964</c:v>
                </c:pt>
                <c:pt idx="3">
                  <c:v>150106</c:v>
                </c:pt>
                <c:pt idx="4">
                  <c:v>149755</c:v>
                </c:pt>
              </c:numCache>
            </c:numRef>
          </c:val>
          <c:extLst>
            <c:ext xmlns:c16="http://schemas.microsoft.com/office/drawing/2014/chart" uri="{C3380CC4-5D6E-409C-BE32-E72D297353CC}">
              <c16:uniqueId val="{00000000-6420-4C21-BB10-DA248B29D776}"/>
            </c:ext>
          </c:extLst>
        </c:ser>
        <c:dLbls>
          <c:dLblPos val="outEnd"/>
          <c:showLegendKey val="0"/>
          <c:showVal val="1"/>
          <c:showCatName val="0"/>
          <c:showSerName val="0"/>
          <c:showPercent val="0"/>
          <c:showBubbleSize val="0"/>
        </c:dLbls>
        <c:gapWidth val="182"/>
        <c:axId val="423952752"/>
        <c:axId val="423953584"/>
      </c:barChart>
      <c:catAx>
        <c:axId val="423952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423953584"/>
        <c:crosses val="autoZero"/>
        <c:auto val="1"/>
        <c:lblAlgn val="ctr"/>
        <c:lblOffset val="100"/>
        <c:noMultiLvlLbl val="0"/>
      </c:catAx>
      <c:valAx>
        <c:axId val="423953584"/>
        <c:scaling>
          <c:orientation val="minMax"/>
        </c:scaling>
        <c:delete val="1"/>
        <c:axPos val="b"/>
        <c:numFmt formatCode="General" sourceLinked="1"/>
        <c:majorTickMark val="none"/>
        <c:minorTickMark val="none"/>
        <c:tickLblPos val="nextTo"/>
        <c:crossAx val="423952752"/>
        <c:crosses val="autoZero"/>
        <c:crossBetween val="between"/>
        <c:dispUnits>
          <c:builtInUnit val="thousands"/>
          <c:dispUnitsLbl>
            <c:layout/>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International Breweries Project V1.xlsx]PROFIT ANALYSIS!PivotTable4</c:name>
    <c:fmtId val="1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Profit by Territory</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6.3491896846227552E-2"/>
              <c:y val="-8.846761453396524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294179894179892"/>
                  <c:h val="0.18868878357030017"/>
                </c:manualLayout>
              </c15:layout>
            </c:ext>
          </c:extLst>
        </c:dLbl>
      </c:pivotFmt>
      <c:pivotFmt>
        <c:idx val="2"/>
        <c:spPr>
          <a:solidFill>
            <a:schemeClr val="accent1"/>
          </a:solidFill>
          <a:ln w="19050">
            <a:solidFill>
              <a:schemeClr val="lt1"/>
            </a:solidFill>
          </a:ln>
          <a:effectLst/>
        </c:spPr>
        <c:dLbl>
          <c:idx val="0"/>
          <c:layout>
            <c:manualLayout>
              <c:x val="6.8166063932562165E-2"/>
              <c:y val="0.17377567140600306"/>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7652277992938173"/>
                  <c:h val="0.15709320695102685"/>
                </c:manualLayout>
              </c15:layout>
            </c:ext>
          </c:extLst>
        </c:dLbl>
      </c:pivotFmt>
      <c:pivotFmt>
        <c:idx val="3"/>
        <c:spPr>
          <a:solidFill>
            <a:schemeClr val="accent1"/>
          </a:solidFill>
          <a:ln w="19050">
            <a:solidFill>
              <a:schemeClr val="lt1"/>
            </a:solidFill>
          </a:ln>
          <a:effectLst/>
        </c:spPr>
        <c:dLbl>
          <c:idx val="0"/>
          <c:layout>
            <c:manualLayout>
              <c:x val="-6.3491896846227552E-2"/>
              <c:y val="-8.846761453396524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294179894179892"/>
                  <c:h val="0.18868878357030017"/>
                </c:manualLayout>
              </c15:layout>
            </c:ext>
          </c:extLst>
        </c:dLbl>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6.3491896846227552E-2"/>
              <c:y val="-8.846761453396524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294179894179892"/>
                  <c:h val="0.18868878357030017"/>
                </c:manualLayout>
              </c15:layout>
            </c:ext>
          </c:extLst>
        </c:dLbl>
      </c:pivotFmt>
      <c:pivotFmt>
        <c:idx val="6"/>
        <c:spPr>
          <a:solidFill>
            <a:schemeClr val="accent1"/>
          </a:solidFill>
          <a:ln w="19050">
            <a:solidFill>
              <a:schemeClr val="lt1"/>
            </a:solidFill>
          </a:ln>
          <a:effectLst/>
        </c:spPr>
        <c:dLbl>
          <c:idx val="0"/>
          <c:layout>
            <c:manualLayout>
              <c:x val="6.8166063932562165E-2"/>
              <c:y val="0.17377567140600306"/>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7652277992938173"/>
                  <c:h val="0.15709320695102685"/>
                </c:manualLayout>
              </c15:layout>
            </c:ext>
          </c:extLst>
        </c:dLbl>
      </c:pivotFmt>
      <c:pivotFmt>
        <c:idx val="7"/>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3878827646544187"/>
              <c:y val="-5.3745078740157479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4475997962299357"/>
                  <c:h val="0.18868897043978097"/>
                </c:manualLayout>
              </c15:layout>
            </c:ext>
          </c:extLst>
        </c:dLbl>
      </c:pivotFmt>
      <c:pivotFmt>
        <c:idx val="9"/>
        <c:spPr>
          <a:solidFill>
            <a:schemeClr val="accent1"/>
          </a:solidFill>
          <a:ln w="19050">
            <a:solidFill>
              <a:schemeClr val="lt1"/>
            </a:solidFill>
          </a:ln>
          <a:effectLst/>
        </c:spPr>
        <c:dLbl>
          <c:idx val="0"/>
          <c:layout>
            <c:manualLayout>
              <c:x val="2.2711365624751456E-2"/>
              <c:y val="0.21544209317585303"/>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0783600088920741"/>
                  <c:h val="0.15709314616215961"/>
                </c:manualLayout>
              </c15:layout>
            </c:ext>
          </c:extLst>
        </c:dLbl>
      </c:pivotFmt>
    </c:pivotFmts>
    <c:plotArea>
      <c:layout>
        <c:manualLayout>
          <c:layoutTarget val="inner"/>
          <c:xMode val="edge"/>
          <c:yMode val="edge"/>
          <c:x val="0.11783345263660225"/>
          <c:y val="0.21846784776902886"/>
          <c:w val="0.40995585779050348"/>
          <c:h val="0.56368930446194221"/>
        </c:manualLayout>
      </c:layout>
      <c:pieChart>
        <c:varyColors val="1"/>
        <c:ser>
          <c:idx val="0"/>
          <c:order val="0"/>
          <c:tx>
            <c:strRef>
              <c:f>'PROFIT ANALYSIS'!$B$62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B48-425D-A6EA-143013AA32C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48-425D-A6EA-143013AA32CC}"/>
              </c:ext>
            </c:extLst>
          </c:dPt>
          <c:dLbls>
            <c:dLbl>
              <c:idx val="0"/>
              <c:layout>
                <c:manualLayout>
                  <c:x val="-0.13878827646544187"/>
                  <c:y val="-5.3745078740157479E-2"/>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44475997962299357"/>
                      <c:h val="0.18868897043978097"/>
                    </c:manualLayout>
                  </c15:layout>
                </c:ext>
                <c:ext xmlns:c16="http://schemas.microsoft.com/office/drawing/2014/chart" uri="{C3380CC4-5D6E-409C-BE32-E72D297353CC}">
                  <c16:uniqueId val="{00000001-3B48-425D-A6EA-143013AA32CC}"/>
                </c:ext>
              </c:extLst>
            </c:dLbl>
            <c:dLbl>
              <c:idx val="1"/>
              <c:layout>
                <c:manualLayout>
                  <c:x val="2.2711365624751456E-2"/>
                  <c:y val="0.21544209317585303"/>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0783600088920741"/>
                      <c:h val="0.15709314616215961"/>
                    </c:manualLayout>
                  </c15:layout>
                </c:ext>
                <c:ext xmlns:c16="http://schemas.microsoft.com/office/drawing/2014/chart" uri="{C3380CC4-5D6E-409C-BE32-E72D297353CC}">
                  <c16:uniqueId val="{00000003-3B48-425D-A6EA-143013AA32CC}"/>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'PROFIT ANALYSIS'!$A$63:$A$64</c:f>
              <c:strCache>
                <c:ptCount val="2"/>
                <c:pt idx="0">
                  <c:v>Anglophone</c:v>
                </c:pt>
                <c:pt idx="1">
                  <c:v>Francophone</c:v>
                </c:pt>
              </c:strCache>
            </c:strRef>
          </c:cat>
          <c:val>
            <c:numRef>
              <c:f>'PROFIT ANALYSIS'!$B$63:$B$64</c:f>
              <c:numCache>
                <c:formatCode>General</c:formatCode>
                <c:ptCount val="2"/>
                <c:pt idx="0">
                  <c:v>42389260</c:v>
                </c:pt>
                <c:pt idx="1">
                  <c:v>63198160</c:v>
                </c:pt>
              </c:numCache>
            </c:numRef>
          </c:val>
          <c:extLst>
            <c:ext xmlns:c16="http://schemas.microsoft.com/office/drawing/2014/chart" uri="{C3380CC4-5D6E-409C-BE32-E72D297353CC}">
              <c16:uniqueId val="{00000004-3B48-425D-A6EA-143013AA32CC}"/>
            </c:ext>
          </c:extLst>
        </c:ser>
        <c:dLbls>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International Breweries Project V1.xlsx]PROFIT ANALYSIS!Profit by Year</c:name>
    <c:fmtId val="2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Profit</a:t>
            </a:r>
            <a:r>
              <a:rPr lang="en-US" b="1" baseline="0"/>
              <a:t> by Years ($millions)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38100" cap="rnd" cmpd="sng">
            <a:solidFill>
              <a:schemeClr val="accent1"/>
            </a:solidFill>
            <a:round/>
          </a:ln>
          <a:effectLst/>
        </c:spPr>
        <c:marker>
          <c:symbol val="circle"/>
          <c:size val="22"/>
          <c:spPr>
            <a:solidFill>
              <a:schemeClr val="accent1"/>
            </a:solidFill>
            <a:ln w="9525">
              <a:solidFill>
                <a:schemeClr val="accent1"/>
              </a:solidFill>
            </a:ln>
            <a:effectLst/>
          </c:spPr>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accent1"/>
          </a:solidFill>
          <a:ln w="28575" cap="rnd">
            <a:solidFill>
              <a:schemeClr val="accent1"/>
            </a:solidFill>
            <a:round/>
          </a:ln>
          <a:effectLst/>
        </c:spPr>
        <c:marker>
          <c:symbol val="circle"/>
          <c:size val="11"/>
          <c:spPr>
            <a:solidFill>
              <a:schemeClr val="bg1"/>
            </a:solidFill>
            <a:ln w="9525">
              <a:solidFill>
                <a:schemeClr val="accent1"/>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8"/>
          <c:spPr>
            <a:solidFill>
              <a:schemeClr val="accent1"/>
            </a:solidFill>
            <a:ln w="9525">
              <a:solidFill>
                <a:schemeClr val="accent1"/>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ANALYSIS'!$B$11</c:f>
              <c:strCache>
                <c:ptCount val="1"/>
                <c:pt idx="0">
                  <c:v>Total</c:v>
                </c:pt>
              </c:strCache>
            </c:strRef>
          </c:tx>
          <c:spPr>
            <a:ln w="28575" cap="rnd">
              <a:solidFill>
                <a:schemeClr val="accent1"/>
              </a:solidFill>
              <a:round/>
            </a:ln>
            <a:effectLst/>
          </c:spPr>
          <c:marker>
            <c:symbol val="circle"/>
            <c:size val="8"/>
            <c:spPr>
              <a:solidFill>
                <a:schemeClr val="accent1"/>
              </a:solidFill>
              <a:ln w="9525">
                <a:solidFill>
                  <a:schemeClr val="accent1"/>
                </a:solidFill>
              </a:ln>
              <a:effectLst/>
            </c:spPr>
          </c:marker>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ANALYSIS'!$A$12:$A$14</c:f>
              <c:strCache>
                <c:ptCount val="3"/>
                <c:pt idx="0">
                  <c:v>2017</c:v>
                </c:pt>
                <c:pt idx="1">
                  <c:v>2018</c:v>
                </c:pt>
                <c:pt idx="2">
                  <c:v>2019</c:v>
                </c:pt>
              </c:strCache>
            </c:strRef>
          </c:cat>
          <c:val>
            <c:numRef>
              <c:f>'PROFIT ANALYSIS'!$B$12:$B$14</c:f>
              <c:numCache>
                <c:formatCode>General</c:formatCode>
                <c:ptCount val="3"/>
                <c:pt idx="0">
                  <c:v>38503320</c:v>
                </c:pt>
                <c:pt idx="1">
                  <c:v>37063850</c:v>
                </c:pt>
                <c:pt idx="2">
                  <c:v>30020250</c:v>
                </c:pt>
              </c:numCache>
            </c:numRef>
          </c:val>
          <c:smooth val="1"/>
          <c:extLst>
            <c:ext xmlns:c16="http://schemas.microsoft.com/office/drawing/2014/chart" uri="{C3380CC4-5D6E-409C-BE32-E72D297353CC}">
              <c16:uniqueId val="{00000000-C427-4D5E-9E3D-6B5B7945AFA9}"/>
            </c:ext>
          </c:extLst>
        </c:ser>
        <c:dLbls>
          <c:dLblPos val="t"/>
          <c:showLegendKey val="0"/>
          <c:showVal val="1"/>
          <c:showCatName val="0"/>
          <c:showSerName val="0"/>
          <c:showPercent val="0"/>
          <c:showBubbleSize val="0"/>
        </c:dLbls>
        <c:marker val="1"/>
        <c:smooth val="0"/>
        <c:axId val="1685166896"/>
        <c:axId val="1685167728"/>
      </c:lineChart>
      <c:catAx>
        <c:axId val="168516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685167728"/>
        <c:crosses val="autoZero"/>
        <c:auto val="1"/>
        <c:lblAlgn val="ctr"/>
        <c:lblOffset val="100"/>
        <c:noMultiLvlLbl val="0"/>
      </c:catAx>
      <c:valAx>
        <c:axId val="1685167728"/>
        <c:scaling>
          <c:orientation val="minMax"/>
        </c:scaling>
        <c:delete val="1"/>
        <c:axPos val="l"/>
        <c:numFmt formatCode="_(&quot;$&quot;* #,##0_);_(&quot;$&quot;* \(#,##0\);_(&quot;$&quot;* &quot;-&quot;_);_(@_)" sourceLinked="0"/>
        <c:majorTickMark val="none"/>
        <c:minorTickMark val="none"/>
        <c:tickLblPos val="nextTo"/>
        <c:crossAx val="1685166896"/>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International Breweries Project V1.xlsx]PROFIT ANALYSIS!Profit by Country</c:name>
    <c:fmtId val="1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Profit by Country ($millions)</a:t>
            </a:r>
          </a:p>
        </c:rich>
      </c:tx>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0" rIns="38100" bIns="19050" anchor="t"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accent1"/>
          </a:solidFill>
          <a:ln w="19050">
            <a:solidFill>
              <a:schemeClr val="lt1"/>
            </a:solidFill>
          </a:ln>
          <a:effectLst/>
        </c:spPr>
        <c:dLbl>
          <c:idx val="0"/>
          <c:layout>
            <c:manualLayout>
              <c:x val="0"/>
              <c:y val="-0.22623223821160293"/>
            </c:manualLayout>
          </c:layout>
          <c:numFmt formatCode="#,##0.00" sourceLinked="0"/>
          <c:spPr>
            <a:noFill/>
            <a:ln>
              <a:noFill/>
            </a:ln>
            <a:effectLst/>
          </c:spPr>
          <c:txPr>
            <a:bodyPr rot="0" spcFirstLastPara="1" vertOverflow="ellipsis" vert="horz" wrap="square" lIns="38100" tIns="0" rIns="38100" bIns="19050" anchor="t"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spPr>
          <a:solidFill>
            <a:schemeClr val="accent1"/>
          </a:solidFill>
          <a:ln w="19050">
            <a:solidFill>
              <a:schemeClr val="lt1"/>
            </a:solidFill>
          </a:ln>
          <a:effectLst/>
        </c:spPr>
        <c:dLbl>
          <c:idx val="0"/>
          <c:layout>
            <c:manualLayout>
              <c:x val="0"/>
              <c:y val="-0.21157389809032492"/>
            </c:manualLayout>
          </c:layout>
          <c:numFmt formatCode="#,##0.00" sourceLinked="0"/>
          <c:spPr>
            <a:noFill/>
            <a:ln>
              <a:noFill/>
            </a:ln>
            <a:effectLst/>
          </c:spPr>
          <c:txPr>
            <a:bodyPr rot="0" spcFirstLastPara="1" vertOverflow="ellipsis" vert="horz" wrap="square" lIns="38100" tIns="0" rIns="38100" bIns="19050" anchor="t"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accent1"/>
          </a:solidFill>
          <a:ln w="19050">
            <a:solidFill>
              <a:schemeClr val="lt1"/>
            </a:solidFill>
          </a:ln>
          <a:effectLst/>
        </c:spPr>
        <c:dLbl>
          <c:idx val="0"/>
          <c:layout>
            <c:manualLayout>
              <c:x val="3.7191998273353477E-3"/>
              <c:y val="-0.17805231242646399"/>
            </c:manualLayout>
          </c:layout>
          <c:numFmt formatCode="#,##0.00" sourceLinked="0"/>
          <c:spPr>
            <a:noFill/>
            <a:ln>
              <a:noFill/>
            </a:ln>
            <a:effectLst/>
          </c:spPr>
          <c:txPr>
            <a:bodyPr rot="0" spcFirstLastPara="1" vertOverflow="ellipsis" vert="horz" wrap="square" lIns="38100" tIns="0" rIns="38100" bIns="19050" anchor="t"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6"/>
        <c:spPr>
          <a:solidFill>
            <a:schemeClr val="accent1"/>
          </a:solidFill>
          <a:ln w="19050">
            <a:solidFill>
              <a:schemeClr val="lt1"/>
            </a:solidFill>
          </a:ln>
          <a:effectLst/>
        </c:spPr>
        <c:dLbl>
          <c:idx val="0"/>
          <c:layout>
            <c:manualLayout>
              <c:x val="0"/>
              <c:y val="-0.17884454098410113"/>
            </c:manualLayout>
          </c:layout>
          <c:numFmt formatCode="#,##0.00" sourceLinked="0"/>
          <c:spPr>
            <a:noFill/>
            <a:ln>
              <a:noFill/>
            </a:ln>
            <a:effectLst/>
          </c:spPr>
          <c:txPr>
            <a:bodyPr rot="0" spcFirstLastPara="1" vertOverflow="ellipsis" vert="horz" wrap="square" lIns="38100" tIns="0" rIns="38100" bIns="19050" anchor="t"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7"/>
        <c:spPr>
          <a:solidFill>
            <a:schemeClr val="accent1"/>
          </a:solidFill>
          <a:ln w="19050">
            <a:solidFill>
              <a:schemeClr val="lt1"/>
            </a:solidFill>
          </a:ln>
          <a:effectLst/>
        </c:spPr>
        <c:dLbl>
          <c:idx val="0"/>
          <c:layout>
            <c:manualLayout>
              <c:x val="-1.363690849883253E-16"/>
              <c:y val="-0.12747940990134859"/>
            </c:manualLayout>
          </c:layout>
          <c:numFmt formatCode="#,##0.00" sourceLinked="0"/>
          <c:spPr>
            <a:noFill/>
            <a:ln>
              <a:noFill/>
            </a:ln>
            <a:effectLst/>
          </c:spPr>
          <c:txPr>
            <a:bodyPr rot="0" spcFirstLastPara="1" vertOverflow="ellipsis" vert="horz" wrap="square" lIns="38100" tIns="0" rIns="38100" bIns="19050" anchor="t"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8"/>
        <c:marker>
          <c:symbol val="none"/>
        </c:marker>
      </c:pivotFmt>
      <c:pivotFmt>
        <c:idx val="9"/>
        <c:marker>
          <c:symbol val="none"/>
        </c:marker>
        <c:dLbl>
          <c:idx val="0"/>
          <c:numFmt formatCode="#,##0.00" sourceLinked="0"/>
          <c:spPr>
            <a:noFill/>
            <a:ln>
              <a:noFill/>
            </a:ln>
            <a:effectLst/>
          </c:spPr>
          <c:txPr>
            <a:bodyPr wrap="square" lIns="38100" tIns="19050" rIns="38100" bIns="19050" anchor="ctr">
              <a:spAutoFit/>
            </a:bodyPr>
            <a:lstStyle/>
            <a:p>
              <a:pPr>
                <a:defRPr sz="1050" b="1"/>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marker>
          <c:symbol val="none"/>
        </c:marker>
        <c:dLbl>
          <c:idx val="0"/>
          <c:numFmt formatCode="#,##0.00" sourceLinked="0"/>
          <c:spPr>
            <a:noFill/>
            <a:ln>
              <a:noFill/>
            </a:ln>
            <a:effectLst/>
          </c:spPr>
          <c:txPr>
            <a:bodyPr wrap="square" lIns="38100" tIns="19050" rIns="38100" bIns="19050" anchor="ctr">
              <a:spAutoFit/>
            </a:bodyPr>
            <a:lstStyle/>
            <a:p>
              <a:pPr>
                <a:defRPr sz="1050" b="1"/>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marker>
          <c:symbol val="none"/>
        </c:marker>
        <c:dLbl>
          <c:idx val="0"/>
          <c:numFmt formatCode="#,##0.00" sourceLinked="0"/>
          <c:spPr>
            <a:noFill/>
            <a:ln>
              <a:noFill/>
            </a:ln>
            <a:effectLst/>
          </c:spPr>
          <c:txPr>
            <a:bodyPr wrap="square" lIns="38100" tIns="19050" rIns="38100" bIns="19050" anchor="ctr">
              <a:spAutoFit/>
            </a:bodyPr>
            <a:lstStyle/>
            <a:p>
              <a:pPr>
                <a:defRPr sz="1050" b="1"/>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marker>
          <c:symbol val="none"/>
        </c:marker>
        <c:dLbl>
          <c:idx val="0"/>
          <c:layout/>
          <c:numFmt formatCode="#,##0.00" sourceLinked="0"/>
          <c:spPr>
            <a:noFill/>
            <a:ln>
              <a:noFill/>
            </a:ln>
            <a:effectLst/>
          </c:spPr>
          <c:txPr>
            <a:bodyPr wrap="square" lIns="38100" tIns="19050" rIns="38100" bIns="19050" anchor="ctr">
              <a:spAutoFit/>
            </a:bodyPr>
            <a:lstStyle/>
            <a:p>
              <a:pPr>
                <a:defRPr sz="1050" b="1"/>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'PROFIT ANALYSIS'!$B$2</c:f>
              <c:strCache>
                <c:ptCount val="1"/>
                <c:pt idx="0">
                  <c:v>Total</c:v>
                </c:pt>
              </c:strCache>
            </c:strRef>
          </c:tx>
          <c:invertIfNegative val="0"/>
          <c:dLbls>
            <c:numFmt formatCode="#,##0.00" sourceLinked="0"/>
            <c:spPr>
              <a:noFill/>
              <a:ln>
                <a:noFill/>
              </a:ln>
              <a:effectLst/>
            </c:spPr>
            <c:txPr>
              <a:bodyPr wrap="square" lIns="38100" tIns="19050" rIns="38100" bIns="19050" anchor="ctr">
                <a:spAutoFit/>
              </a:bodyPr>
              <a:lstStyle/>
              <a:p>
                <a:pPr>
                  <a:defRPr sz="1050" b="1"/>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'PROFIT ANALYSIS'!$A$3:$A$7</c:f>
              <c:strCache>
                <c:ptCount val="5"/>
                <c:pt idx="0">
                  <c:v>Togo</c:v>
                </c:pt>
                <c:pt idx="1">
                  <c:v>Benin</c:v>
                </c:pt>
                <c:pt idx="2">
                  <c:v>Ghana</c:v>
                </c:pt>
                <c:pt idx="3">
                  <c:v>Nigeria</c:v>
                </c:pt>
                <c:pt idx="4">
                  <c:v>Senegal</c:v>
                </c:pt>
              </c:strCache>
            </c:strRef>
          </c:cat>
          <c:val>
            <c:numRef>
              <c:f>'PROFIT ANALYSIS'!$B$3:$B$7</c:f>
              <c:numCache>
                <c:formatCode>General</c:formatCode>
                <c:ptCount val="5"/>
                <c:pt idx="0">
                  <c:v>20751000</c:v>
                </c:pt>
                <c:pt idx="1">
                  <c:v>20961970</c:v>
                </c:pt>
                <c:pt idx="2">
                  <c:v>21013050</c:v>
                </c:pt>
                <c:pt idx="3">
                  <c:v>21376210</c:v>
                </c:pt>
                <c:pt idx="4">
                  <c:v>21485190</c:v>
                </c:pt>
              </c:numCache>
            </c:numRef>
          </c:val>
          <c:extLst>
            <c:ext xmlns:c16="http://schemas.microsoft.com/office/drawing/2014/chart" uri="{C3380CC4-5D6E-409C-BE32-E72D297353CC}">
              <c16:uniqueId val="{00000000-D6A9-4226-8C9C-047CF90ED445}"/>
            </c:ext>
          </c:extLst>
        </c:ser>
        <c:dLbls>
          <c:dLblPos val="outEnd"/>
          <c:showLegendKey val="0"/>
          <c:showVal val="1"/>
          <c:showCatName val="0"/>
          <c:showSerName val="0"/>
          <c:showPercent val="0"/>
          <c:showBubbleSize val="0"/>
        </c:dLbls>
        <c:gapWidth val="64"/>
        <c:axId val="1550427648"/>
        <c:axId val="1550429728"/>
      </c:barChart>
      <c:catAx>
        <c:axId val="155042764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550429728"/>
        <c:crosses val="autoZero"/>
        <c:auto val="1"/>
        <c:lblAlgn val="ctr"/>
        <c:lblOffset val="100"/>
        <c:noMultiLvlLbl val="0"/>
      </c:catAx>
      <c:valAx>
        <c:axId val="1550429728"/>
        <c:scaling>
          <c:orientation val="minMax"/>
        </c:scaling>
        <c:delete val="1"/>
        <c:axPos val="b"/>
        <c:numFmt formatCode="_(&quot;$&quot;* #,##0_);_(&quot;$&quot;* \(#,##0\);_(&quot;$&quot;* &quot;-&quot;_);_(@_)" sourceLinked="0"/>
        <c:majorTickMark val="out"/>
        <c:minorTickMark val="none"/>
        <c:tickLblPos val="nextTo"/>
        <c:crossAx val="1550427648"/>
        <c:crosses val="autoZero"/>
        <c:crossBetween val="between"/>
        <c:dispUnits>
          <c:builtInUnit val="millions"/>
          <c:dispUnitsLbl>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International Breweries Project V1.xlsx]PROFIT ANALYSIS!Profit by Brand</c:name>
    <c:fmtId val="3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Profit</a:t>
            </a:r>
            <a:r>
              <a:rPr lang="en-US" b="1" baseline="0"/>
              <a:t> by Brands ($ millions)</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'PROFIT ANALYSIS'!$B$18</c:f>
              <c:strCache>
                <c:ptCount val="1"/>
                <c:pt idx="0">
                  <c:v>Total</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'PROFIT ANALYSIS'!$A$19:$A$25</c:f>
              <c:strCache>
                <c:ptCount val="7"/>
                <c:pt idx="0">
                  <c:v>Castle Lite</c:v>
                </c:pt>
                <c:pt idx="1">
                  <c:v>Budweiser</c:v>
                </c:pt>
                <c:pt idx="2">
                  <c:v>Eagle Lager</c:v>
                </c:pt>
                <c:pt idx="3">
                  <c:v>Beta Malt</c:v>
                </c:pt>
                <c:pt idx="4">
                  <c:v>Grand Malt</c:v>
                </c:pt>
                <c:pt idx="5">
                  <c:v>Hero</c:v>
                </c:pt>
                <c:pt idx="6">
                  <c:v>Trophy</c:v>
                </c:pt>
              </c:strCache>
            </c:strRef>
          </c:cat>
          <c:val>
            <c:numRef>
              <c:f>'PROFIT ANALYSIS'!$B$19:$B$25</c:f>
              <c:numCache>
                <c:formatCode>General</c:formatCode>
                <c:ptCount val="7"/>
                <c:pt idx="0">
                  <c:v>34606980</c:v>
                </c:pt>
                <c:pt idx="1">
                  <c:v>31568500</c:v>
                </c:pt>
                <c:pt idx="2">
                  <c:v>10224240</c:v>
                </c:pt>
                <c:pt idx="3">
                  <c:v>8754410</c:v>
                </c:pt>
                <c:pt idx="4">
                  <c:v>7577340</c:v>
                </c:pt>
                <c:pt idx="5">
                  <c:v>6453000</c:v>
                </c:pt>
                <c:pt idx="6">
                  <c:v>6402950</c:v>
                </c:pt>
              </c:numCache>
            </c:numRef>
          </c:val>
          <c:extLst>
            <c:ext xmlns:c16="http://schemas.microsoft.com/office/drawing/2014/chart" uri="{C3380CC4-5D6E-409C-BE32-E72D297353CC}">
              <c16:uniqueId val="{00000000-D735-4541-B968-1AE99424FD20}"/>
            </c:ext>
          </c:extLst>
        </c:ser>
        <c:dLbls>
          <c:dLblPos val="outEnd"/>
          <c:showLegendKey val="0"/>
          <c:showVal val="1"/>
          <c:showCatName val="0"/>
          <c:showSerName val="0"/>
          <c:showPercent val="0"/>
          <c:showBubbleSize val="0"/>
        </c:dLbls>
        <c:gapWidth val="219"/>
        <c:overlap val="-27"/>
        <c:axId val="863917952"/>
        <c:axId val="863922528"/>
      </c:barChart>
      <c:catAx>
        <c:axId val="86391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863922528"/>
        <c:crosses val="autoZero"/>
        <c:auto val="1"/>
        <c:lblAlgn val="ctr"/>
        <c:lblOffset val="100"/>
        <c:noMultiLvlLbl val="0"/>
      </c:catAx>
      <c:valAx>
        <c:axId val="863922528"/>
        <c:scaling>
          <c:orientation val="minMax"/>
        </c:scaling>
        <c:delete val="1"/>
        <c:axPos val="l"/>
        <c:numFmt formatCode="General" sourceLinked="1"/>
        <c:majorTickMark val="none"/>
        <c:minorTickMark val="none"/>
        <c:tickLblPos val="nextTo"/>
        <c:crossAx val="863917952"/>
        <c:crosses val="autoZero"/>
        <c:crossBetween val="between"/>
        <c:dispUnits>
          <c:builtInUnit val="millions"/>
          <c:dispUnitsLbl>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International Breweries Project V1.xlsx]PROFIT ANALYSIS!Profit by Month</c:name>
    <c:fmtId val="1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Profit</a:t>
            </a:r>
            <a:r>
              <a:rPr lang="en-US" b="1" baseline="0"/>
              <a:t> by Month ($ millions)</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pivotFmt>
      <c:pivotFmt>
        <c:idx val="4"/>
        <c:spPr>
          <a:solidFill>
            <a:schemeClr val="accent1"/>
          </a:solidFill>
          <a:ln w="28575" cap="rnd">
            <a:solidFill>
              <a:schemeClr val="accent1"/>
            </a:solidFill>
            <a:round/>
          </a:ln>
          <a:effectLst/>
        </c:spPr>
      </c:pivotFmt>
      <c:pivotFmt>
        <c:idx val="5"/>
        <c:spPr>
          <a:solidFill>
            <a:schemeClr val="accent1"/>
          </a:solidFill>
          <a:ln w="28575" cap="rnd">
            <a:solidFill>
              <a:schemeClr val="accent1"/>
            </a:solidFill>
            <a:round/>
          </a:ln>
          <a:effectLst/>
        </c:spPr>
      </c:pivotFmt>
      <c:pivotFmt>
        <c:idx val="6"/>
        <c:spPr>
          <a:solidFill>
            <a:schemeClr val="accent1"/>
          </a:solidFill>
          <a:ln w="28575" cap="rnd">
            <a:solidFill>
              <a:schemeClr val="accent1"/>
            </a:solidFill>
            <a:round/>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circle"/>
          <c:size val="8"/>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circle"/>
          <c:size val="8"/>
          <c:spPr>
            <a:solidFill>
              <a:schemeClr val="accent1"/>
            </a:solidFill>
            <a:ln w="9525">
              <a:solidFill>
                <a:schemeClr val="accent1"/>
              </a:solidFill>
            </a:ln>
            <a:effectLst/>
          </c:spPr>
        </c:marker>
      </c:pivotFmt>
      <c:pivotFmt>
        <c:idx val="13"/>
        <c:spPr>
          <a:solidFill>
            <a:schemeClr val="accent1"/>
          </a:solidFill>
          <a:ln w="28575" cap="rnd">
            <a:solidFill>
              <a:schemeClr val="accent1"/>
            </a:solidFill>
            <a:round/>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pivotFmt>
      <c:pivotFmt>
        <c:idx val="16"/>
        <c:spPr>
          <a:ln w="28575" cap="rnd">
            <a:solidFill>
              <a:schemeClr val="accent1"/>
            </a:solidFill>
            <a:round/>
          </a:ln>
          <a:effectLst/>
        </c:spPr>
        <c:marker>
          <c:symbol val="circle"/>
          <c:size val="8"/>
          <c:spPr>
            <a:solidFill>
              <a:schemeClr val="accent1"/>
            </a:solidFill>
            <a:ln w="9525">
              <a:solidFill>
                <a:schemeClr val="accent1"/>
              </a:solidFill>
            </a:ln>
            <a:effectLst/>
          </c:spPr>
        </c:marker>
      </c:pivotFmt>
      <c:pivotFmt>
        <c:idx val="17"/>
        <c:spPr>
          <a:ln w="28575" cap="rnd">
            <a:solidFill>
              <a:schemeClr val="accent1"/>
            </a:solidFill>
            <a:round/>
          </a:ln>
          <a:effectLst/>
        </c:spPr>
        <c:marker>
          <c:symbol val="none"/>
        </c:marker>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ln w="28575" cap="rnd">
            <a:solidFill>
              <a:schemeClr val="accent1"/>
            </a:solidFill>
            <a:round/>
          </a:ln>
          <a:effectLst/>
        </c:spPr>
        <c:marker>
          <c:symbol val="none"/>
        </c:marker>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ln w="28575" cap="rnd">
            <a:solidFill>
              <a:schemeClr val="accent1"/>
            </a:solidFill>
            <a:round/>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855436081242535E-2"/>
          <c:y val="0.20043402777777777"/>
          <c:w val="0.93428912783751494"/>
          <c:h val="0.60934560914260716"/>
        </c:manualLayout>
      </c:layout>
      <c:lineChart>
        <c:grouping val="standard"/>
        <c:varyColors val="0"/>
        <c:ser>
          <c:idx val="0"/>
          <c:order val="0"/>
          <c:tx>
            <c:strRef>
              <c:f>'PROFIT ANALYSIS'!$B$29:$B$30</c:f>
              <c:strCache>
                <c:ptCount val="1"/>
                <c:pt idx="0">
                  <c:v>2017</c:v>
                </c:pt>
              </c:strCache>
            </c:strRef>
          </c:tx>
          <c:spPr>
            <a:ln w="28575" cap="rnd">
              <a:solidFill>
                <a:schemeClr val="accent1"/>
              </a:solidFill>
              <a:round/>
            </a:ln>
            <a:effectLst/>
          </c:spPr>
          <c:marker>
            <c:symbol val="none"/>
          </c:marker>
          <c:dPt>
            <c:idx val="4"/>
            <c:marker>
              <c:symbol val="circle"/>
              <c:size val="8"/>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1-98A5-4D59-8006-D7201395C9AB}"/>
              </c:ext>
            </c:extLst>
          </c:dPt>
          <c:dLbls>
            <c:delete val="1"/>
          </c:dLbls>
          <c:cat>
            <c:strRef>
              <c:f>'PROFIT ANALYSIS'!$A$31:$A$42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ANALYSIS'!$B$31:$B$42</c:f>
              <c:numCache>
                <c:formatCode>General</c:formatCode>
                <c:ptCount val="12"/>
                <c:pt idx="0">
                  <c:v>3200220</c:v>
                </c:pt>
                <c:pt idx="1">
                  <c:v>2912440</c:v>
                </c:pt>
                <c:pt idx="2">
                  <c:v>3294680</c:v>
                </c:pt>
                <c:pt idx="3">
                  <c:v>2574380</c:v>
                </c:pt>
                <c:pt idx="4">
                  <c:v>4002260</c:v>
                </c:pt>
                <c:pt idx="5">
                  <c:v>2686370</c:v>
                </c:pt>
                <c:pt idx="6">
                  <c:v>3042410</c:v>
                </c:pt>
                <c:pt idx="7">
                  <c:v>3315910</c:v>
                </c:pt>
                <c:pt idx="8">
                  <c:v>3694830</c:v>
                </c:pt>
                <c:pt idx="9">
                  <c:v>3530460</c:v>
                </c:pt>
                <c:pt idx="10">
                  <c:v>3413010</c:v>
                </c:pt>
                <c:pt idx="11">
                  <c:v>2836350</c:v>
                </c:pt>
              </c:numCache>
            </c:numRef>
          </c:val>
          <c:smooth val="1"/>
          <c:extLst>
            <c:ext xmlns:c16="http://schemas.microsoft.com/office/drawing/2014/chart" uri="{C3380CC4-5D6E-409C-BE32-E72D297353CC}">
              <c16:uniqueId val="{00000002-98A5-4D59-8006-D7201395C9AB}"/>
            </c:ext>
          </c:extLst>
        </c:ser>
        <c:ser>
          <c:idx val="1"/>
          <c:order val="1"/>
          <c:tx>
            <c:strRef>
              <c:f>'PROFIT ANALYSIS'!$C$29:$C$30</c:f>
              <c:strCache>
                <c:ptCount val="1"/>
                <c:pt idx="0">
                  <c:v>2018</c:v>
                </c:pt>
              </c:strCache>
            </c:strRef>
          </c:tx>
          <c:spPr>
            <a:ln w="28575" cap="rnd">
              <a:solidFill>
                <a:schemeClr val="accent2"/>
              </a:solidFill>
              <a:round/>
            </a:ln>
            <a:effectLst/>
          </c:spPr>
          <c:marker>
            <c:symbol val="none"/>
          </c:marker>
          <c:dLbls>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'PROFIT ANALYSIS'!$A$31:$A$42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ANALYSIS'!$C$31:$C$42</c:f>
              <c:numCache>
                <c:formatCode>General</c:formatCode>
                <c:ptCount val="12"/>
                <c:pt idx="0">
                  <c:v>2259610</c:v>
                </c:pt>
                <c:pt idx="1">
                  <c:v>4749130</c:v>
                </c:pt>
                <c:pt idx="2">
                  <c:v>3240830</c:v>
                </c:pt>
                <c:pt idx="3">
                  <c:v>3147980</c:v>
                </c:pt>
                <c:pt idx="4">
                  <c:v>2196950</c:v>
                </c:pt>
                <c:pt idx="5">
                  <c:v>3472990</c:v>
                </c:pt>
                <c:pt idx="6">
                  <c:v>2799260</c:v>
                </c:pt>
                <c:pt idx="7">
                  <c:v>2432230</c:v>
                </c:pt>
                <c:pt idx="8">
                  <c:v>3115230</c:v>
                </c:pt>
                <c:pt idx="9">
                  <c:v>3015770</c:v>
                </c:pt>
                <c:pt idx="10">
                  <c:v>2731710</c:v>
                </c:pt>
                <c:pt idx="11">
                  <c:v>3902160</c:v>
                </c:pt>
              </c:numCache>
            </c:numRef>
          </c:val>
          <c:smooth val="0"/>
          <c:extLst>
            <c:ext xmlns:c16="http://schemas.microsoft.com/office/drawing/2014/chart" uri="{C3380CC4-5D6E-409C-BE32-E72D297353CC}">
              <c16:uniqueId val="{00000002-57DD-4508-BEF0-78DE1861E9C7}"/>
            </c:ext>
          </c:extLst>
        </c:ser>
        <c:ser>
          <c:idx val="2"/>
          <c:order val="2"/>
          <c:tx>
            <c:strRef>
              <c:f>'PROFIT ANALYSIS'!$D$29:$D$30</c:f>
              <c:strCache>
                <c:ptCount val="1"/>
                <c:pt idx="0">
                  <c:v>2019</c:v>
                </c:pt>
              </c:strCache>
            </c:strRef>
          </c:tx>
          <c:spPr>
            <a:ln w="28575" cap="rnd">
              <a:solidFill>
                <a:schemeClr val="accent3"/>
              </a:solidFill>
              <a:round/>
            </a:ln>
            <a:effectLst/>
          </c:spPr>
          <c:marker>
            <c:symbol val="none"/>
          </c:marker>
          <c:dLbls>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'PROFIT ANALYSIS'!$A$31:$A$42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ANALYSIS'!$D$31:$D$42</c:f>
              <c:numCache>
                <c:formatCode>General</c:formatCode>
                <c:ptCount val="12"/>
                <c:pt idx="0">
                  <c:v>3263160</c:v>
                </c:pt>
                <c:pt idx="1">
                  <c:v>1366880</c:v>
                </c:pt>
                <c:pt idx="2">
                  <c:v>2530620</c:v>
                </c:pt>
                <c:pt idx="3">
                  <c:v>2851470</c:v>
                </c:pt>
                <c:pt idx="4">
                  <c:v>2573040</c:v>
                </c:pt>
                <c:pt idx="5">
                  <c:v>2669080</c:v>
                </c:pt>
                <c:pt idx="6">
                  <c:v>2945340</c:v>
                </c:pt>
                <c:pt idx="7">
                  <c:v>2982800</c:v>
                </c:pt>
                <c:pt idx="8">
                  <c:v>1892600</c:v>
                </c:pt>
                <c:pt idx="9">
                  <c:v>2220870</c:v>
                </c:pt>
                <c:pt idx="10">
                  <c:v>2675610</c:v>
                </c:pt>
                <c:pt idx="11">
                  <c:v>2048780</c:v>
                </c:pt>
              </c:numCache>
            </c:numRef>
          </c:val>
          <c:smooth val="0"/>
          <c:extLst>
            <c:ext xmlns:c16="http://schemas.microsoft.com/office/drawing/2014/chart" uri="{C3380CC4-5D6E-409C-BE32-E72D297353CC}">
              <c16:uniqueId val="{00000003-57DD-4508-BEF0-78DE1861E9C7}"/>
            </c:ext>
          </c:extLst>
        </c:ser>
        <c:dLbls>
          <c:dLblPos val="t"/>
          <c:showLegendKey val="0"/>
          <c:showVal val="1"/>
          <c:showCatName val="0"/>
          <c:showSerName val="0"/>
          <c:showPercent val="0"/>
          <c:showBubbleSize val="0"/>
        </c:dLbls>
        <c:smooth val="0"/>
        <c:axId val="1438928640"/>
        <c:axId val="1438930304"/>
      </c:lineChart>
      <c:catAx>
        <c:axId val="1438928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438930304"/>
        <c:crosses val="autoZero"/>
        <c:auto val="1"/>
        <c:lblAlgn val="ctr"/>
        <c:lblOffset val="100"/>
        <c:noMultiLvlLbl val="0"/>
      </c:catAx>
      <c:valAx>
        <c:axId val="1438930304"/>
        <c:scaling>
          <c:orientation val="minMax"/>
        </c:scaling>
        <c:delete val="1"/>
        <c:axPos val="l"/>
        <c:numFmt formatCode="#,##0.0" sourceLinked="0"/>
        <c:majorTickMark val="none"/>
        <c:minorTickMark val="none"/>
        <c:tickLblPos val="nextTo"/>
        <c:crossAx val="1438928640"/>
        <c:crosses val="autoZero"/>
        <c:crossBetween val="between"/>
        <c:dispUnits>
          <c:builtInUnit val="millions"/>
          <c:dispUnitsLbl>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International Breweries Project V1.xlsx]PROFIT ANALYSIS!Profit by Year</c:name>
    <c:fmtId val="2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Profit</a:t>
            </a:r>
            <a:r>
              <a:rPr lang="en-US" b="1" baseline="0"/>
              <a:t> by Years ($millions)</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38100" cap="rnd" cmpd="sng">
            <a:solidFill>
              <a:schemeClr val="accent1"/>
            </a:solidFill>
            <a:round/>
          </a:ln>
          <a:effectLst/>
        </c:spPr>
        <c:marker>
          <c:symbol val="circle"/>
          <c:size val="22"/>
          <c:spPr>
            <a:solidFill>
              <a:schemeClr val="accent1"/>
            </a:solidFill>
            <a:ln w="9525">
              <a:solidFill>
                <a:schemeClr val="accent1"/>
              </a:solidFill>
            </a:ln>
            <a:effectLst/>
          </c:spPr>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accent1"/>
          </a:solidFill>
          <a:ln w="28575" cap="rnd">
            <a:solidFill>
              <a:schemeClr val="accent1"/>
            </a:solidFill>
            <a:round/>
          </a:ln>
          <a:effectLst/>
        </c:spPr>
        <c:marker>
          <c:symbol val="circle"/>
          <c:size val="11"/>
          <c:spPr>
            <a:solidFill>
              <a:schemeClr val="bg1"/>
            </a:solidFill>
            <a:ln w="9525">
              <a:solidFill>
                <a:schemeClr val="accent1"/>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8"/>
          <c:spPr>
            <a:solidFill>
              <a:schemeClr val="accent1"/>
            </a:solidFill>
            <a:ln w="9525">
              <a:solidFill>
                <a:schemeClr val="accent1"/>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8"/>
          <c:spPr>
            <a:solidFill>
              <a:schemeClr val="accent1"/>
            </a:solidFill>
            <a:ln w="9525">
              <a:solidFill>
                <a:schemeClr val="accent1"/>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8"/>
          <c:spPr>
            <a:solidFill>
              <a:schemeClr val="accent1"/>
            </a:solidFill>
            <a:ln w="9525">
              <a:solidFill>
                <a:schemeClr val="accent1"/>
              </a:solidFill>
            </a:ln>
            <a:effectLst/>
          </c:spPr>
        </c:marker>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'PROFIT ANALYSIS'!$B$11</c:f>
              <c:strCache>
                <c:ptCount val="1"/>
                <c:pt idx="0">
                  <c:v>Total</c:v>
                </c:pt>
              </c:strCache>
            </c:strRef>
          </c:tx>
          <c:spPr>
            <a:ln w="28575" cap="rnd">
              <a:solidFill>
                <a:schemeClr val="accent1"/>
              </a:solidFill>
              <a:round/>
            </a:ln>
            <a:effectLst/>
          </c:spPr>
          <c:marker>
            <c:symbol val="circle"/>
            <c:size val="8"/>
            <c:spPr>
              <a:solidFill>
                <a:schemeClr val="accent1"/>
              </a:solidFill>
              <a:ln w="9525">
                <a:solidFill>
                  <a:schemeClr val="accent1"/>
                </a:solidFill>
              </a:ln>
              <a:effectLst/>
            </c:spPr>
          </c:marker>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'PROFIT ANALYSIS'!$A$12:$A$14</c:f>
              <c:strCache>
                <c:ptCount val="3"/>
                <c:pt idx="0">
                  <c:v>2017</c:v>
                </c:pt>
                <c:pt idx="1">
                  <c:v>2018</c:v>
                </c:pt>
                <c:pt idx="2">
                  <c:v>2019</c:v>
                </c:pt>
              </c:strCache>
            </c:strRef>
          </c:cat>
          <c:val>
            <c:numRef>
              <c:f>'PROFIT ANALYSIS'!$B$12:$B$14</c:f>
              <c:numCache>
                <c:formatCode>General</c:formatCode>
                <c:ptCount val="3"/>
                <c:pt idx="0">
                  <c:v>38503320</c:v>
                </c:pt>
                <c:pt idx="1">
                  <c:v>37063850</c:v>
                </c:pt>
                <c:pt idx="2">
                  <c:v>30020250</c:v>
                </c:pt>
              </c:numCache>
            </c:numRef>
          </c:val>
          <c:smooth val="1"/>
          <c:extLst>
            <c:ext xmlns:c16="http://schemas.microsoft.com/office/drawing/2014/chart" uri="{C3380CC4-5D6E-409C-BE32-E72D297353CC}">
              <c16:uniqueId val="{00000000-2ED9-4BBA-A134-EE4C38E78FF2}"/>
            </c:ext>
          </c:extLst>
        </c:ser>
        <c:dLbls>
          <c:dLblPos val="t"/>
          <c:showLegendKey val="0"/>
          <c:showVal val="1"/>
          <c:showCatName val="0"/>
          <c:showSerName val="0"/>
          <c:showPercent val="0"/>
          <c:showBubbleSize val="0"/>
        </c:dLbls>
        <c:marker val="1"/>
        <c:smooth val="0"/>
        <c:axId val="1685166896"/>
        <c:axId val="1685167728"/>
      </c:lineChart>
      <c:catAx>
        <c:axId val="168516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685167728"/>
        <c:crosses val="autoZero"/>
        <c:auto val="1"/>
        <c:lblAlgn val="ctr"/>
        <c:lblOffset val="100"/>
        <c:noMultiLvlLbl val="0"/>
      </c:catAx>
      <c:valAx>
        <c:axId val="1685167728"/>
        <c:scaling>
          <c:orientation val="minMax"/>
        </c:scaling>
        <c:delete val="1"/>
        <c:axPos val="l"/>
        <c:numFmt formatCode="_(&quot;$&quot;* #,##0_);_(&quot;$&quot;* \(#,##0\);_(&quot;$&quot;* &quot;-&quot;_);_(@_)" sourceLinked="0"/>
        <c:majorTickMark val="none"/>
        <c:minorTickMark val="none"/>
        <c:tickLblPos val="nextTo"/>
        <c:crossAx val="1685166896"/>
        <c:crosses val="autoZero"/>
        <c:crossBetween val="between"/>
        <c:dispUnits>
          <c:builtInUnit val="millions"/>
          <c:dispUnitsLbl>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International Breweries Project V1.xlsx]PROFIT ANALYSIS!Profit %</c:name>
    <c:fmtId val="1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Profit % by Month</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2.7777777777777649E-3"/>
              <c:y val="-0.23148148148148157"/>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2.7777777777777779E-3"/>
              <c:y val="-0.25925925925925924"/>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8.3333333333333332E-3"/>
              <c:y val="-0.25000000000000006"/>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1.9444444444444445E-2"/>
              <c:y val="-0.16203703703703703"/>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8.3333333333332829E-3"/>
              <c:y val="-0.13425925925925927"/>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
              <c:y val="-0.16666666666666666"/>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2.777777777777676E-3"/>
              <c:y val="-0.16203703703703703"/>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2.7777777777777779E-3"/>
              <c:y val="-0.12962962962962971"/>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0"/>
              <c:y val="-0.12962962962962971"/>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1.0185067526415994E-16"/>
              <c:y val="-0.18055555555555561"/>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8.3333333333333332E-3"/>
              <c:y val="-0.16666666666666666"/>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0"/>
              <c:y val="-0.1435185185185185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dLbl>
          <c:idx val="0"/>
          <c:layout>
            <c:manualLayout>
              <c:x val="2.7378507871321013E-3"/>
              <c:y val="-0.36111111111111116"/>
            </c:manualLayout>
          </c:layout>
          <c:showLegendKey val="0"/>
          <c:showVal val="1"/>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dLbl>
          <c:idx val="0"/>
          <c:layout>
            <c:manualLayout>
              <c:x val="-2.5096675629772471E-17"/>
              <c:y val="-0.226851851851851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dLbl>
          <c:idx val="0"/>
          <c:layout>
            <c:manualLayout>
              <c:x val="-2.5096675629772471E-17"/>
              <c:y val="-0.319444444444444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dLbl>
          <c:idx val="0"/>
          <c:layout>
            <c:manualLayout>
              <c:x val="0"/>
              <c:y val="-0.319444444444444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dLbl>
          <c:idx val="0"/>
          <c:layout>
            <c:manualLayout>
              <c:x val="8.2135523613963042E-3"/>
              <c:y val="-0.347222222222222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dLbl>
          <c:idx val="0"/>
          <c:layout>
            <c:manualLayout>
              <c:x val="8.2135523613962539E-3"/>
              <c:y val="-0.347222222222222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dLbl>
          <c:idx val="0"/>
          <c:layout>
            <c:manualLayout>
              <c:x val="-4.1067761806981518E-2"/>
              <c:y val="-0.1481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5400">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5400">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5400">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5400">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5400">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5400">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8"/>
        <c:spPr>
          <a:solidFill>
            <a:schemeClr val="accent1"/>
          </a:solidFill>
          <a:ln w="25400">
            <a:noFill/>
          </a:ln>
          <a:effectLst/>
        </c:spPr>
        <c:marker>
          <c:symbol val="none"/>
        </c:marker>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9"/>
        <c:spPr>
          <a:solidFill>
            <a:schemeClr val="accent1"/>
          </a:solidFill>
          <a:ln w="25400">
            <a:noFill/>
          </a:ln>
          <a:effectLst/>
        </c:spPr>
        <c:marker>
          <c:symbol val="none"/>
        </c:marker>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0"/>
        <c:spPr>
          <a:solidFill>
            <a:schemeClr val="accent1"/>
          </a:solidFill>
          <a:ln>
            <a:noFill/>
          </a:ln>
          <a:effectLst/>
        </c:spPr>
        <c:marker>
          <c:symbol val="none"/>
        </c:marker>
      </c:pivotFmt>
    </c:pivotFmts>
    <c:plotArea>
      <c:layout/>
      <c:areaChart>
        <c:grouping val="stacked"/>
        <c:varyColors val="0"/>
        <c:ser>
          <c:idx val="0"/>
          <c:order val="0"/>
          <c:tx>
            <c:strRef>
              <c:f>'PROFIT ANALYSIS'!$B$46:$B$47</c:f>
              <c:strCache>
                <c:ptCount val="1"/>
                <c:pt idx="0">
                  <c:v>2017</c:v>
                </c:pt>
              </c:strCache>
            </c:strRef>
          </c:tx>
          <c:spPr>
            <a:solidFill>
              <a:schemeClr val="accent1"/>
            </a:solidFill>
            <a:ln>
              <a:noFill/>
            </a:ln>
            <a:effectLst/>
          </c:spPr>
          <c:dPt>
            <c:idx val="0"/>
            <c:bubble3D val="0"/>
            <c:extLst>
              <c:ext xmlns:c16="http://schemas.microsoft.com/office/drawing/2014/chart" uri="{C3380CC4-5D6E-409C-BE32-E72D297353CC}">
                <c16:uniqueId val="{00000000-BFE7-4189-AAEC-AE92346C841C}"/>
              </c:ext>
            </c:extLst>
          </c:dPt>
          <c:dPt>
            <c:idx val="1"/>
            <c:bubble3D val="0"/>
            <c:extLst>
              <c:ext xmlns:c16="http://schemas.microsoft.com/office/drawing/2014/chart" uri="{C3380CC4-5D6E-409C-BE32-E72D297353CC}">
                <c16:uniqueId val="{00000001-BFE7-4189-AAEC-AE92346C841C}"/>
              </c:ext>
            </c:extLst>
          </c:dPt>
          <c:dPt>
            <c:idx val="2"/>
            <c:bubble3D val="0"/>
            <c:extLst>
              <c:ext xmlns:c16="http://schemas.microsoft.com/office/drawing/2014/chart" uri="{C3380CC4-5D6E-409C-BE32-E72D297353CC}">
                <c16:uniqueId val="{00000002-BFE7-4189-AAEC-AE92346C841C}"/>
              </c:ext>
            </c:extLst>
          </c:dPt>
          <c:dPt>
            <c:idx val="3"/>
            <c:bubble3D val="0"/>
            <c:extLst>
              <c:ext xmlns:c16="http://schemas.microsoft.com/office/drawing/2014/chart" uri="{C3380CC4-5D6E-409C-BE32-E72D297353CC}">
                <c16:uniqueId val="{00000003-BFE7-4189-AAEC-AE92346C841C}"/>
              </c:ext>
            </c:extLst>
          </c:dPt>
          <c:dPt>
            <c:idx val="4"/>
            <c:bubble3D val="0"/>
            <c:extLst>
              <c:ext xmlns:c16="http://schemas.microsoft.com/office/drawing/2014/chart" uri="{C3380CC4-5D6E-409C-BE32-E72D297353CC}">
                <c16:uniqueId val="{00000004-BFE7-4189-AAEC-AE92346C841C}"/>
              </c:ext>
            </c:extLst>
          </c:dPt>
          <c:dPt>
            <c:idx val="5"/>
            <c:bubble3D val="0"/>
            <c:extLst>
              <c:ext xmlns:c16="http://schemas.microsoft.com/office/drawing/2014/chart" uri="{C3380CC4-5D6E-409C-BE32-E72D297353CC}">
                <c16:uniqueId val="{00000005-BFE7-4189-AAEC-AE92346C841C}"/>
              </c:ext>
            </c:extLst>
          </c:dPt>
          <c:dPt>
            <c:idx val="6"/>
            <c:bubble3D val="0"/>
            <c:extLst>
              <c:ext xmlns:c16="http://schemas.microsoft.com/office/drawing/2014/chart" uri="{C3380CC4-5D6E-409C-BE32-E72D297353CC}">
                <c16:uniqueId val="{00000006-BFE7-4189-AAEC-AE92346C841C}"/>
              </c:ext>
            </c:extLst>
          </c:dPt>
          <c:dPt>
            <c:idx val="7"/>
            <c:bubble3D val="0"/>
            <c:extLst>
              <c:ext xmlns:c16="http://schemas.microsoft.com/office/drawing/2014/chart" uri="{C3380CC4-5D6E-409C-BE32-E72D297353CC}">
                <c16:uniqueId val="{00000007-BFE7-4189-AAEC-AE92346C841C}"/>
              </c:ext>
            </c:extLst>
          </c:dPt>
          <c:dPt>
            <c:idx val="8"/>
            <c:bubble3D val="0"/>
            <c:extLst>
              <c:ext xmlns:c16="http://schemas.microsoft.com/office/drawing/2014/chart" uri="{C3380CC4-5D6E-409C-BE32-E72D297353CC}">
                <c16:uniqueId val="{00000008-BFE7-4189-AAEC-AE92346C841C}"/>
              </c:ext>
            </c:extLst>
          </c:dPt>
          <c:dPt>
            <c:idx val="9"/>
            <c:bubble3D val="0"/>
            <c:extLst>
              <c:ext xmlns:c16="http://schemas.microsoft.com/office/drawing/2014/chart" uri="{C3380CC4-5D6E-409C-BE32-E72D297353CC}">
                <c16:uniqueId val="{00000009-BFE7-4189-AAEC-AE92346C841C}"/>
              </c:ext>
            </c:extLst>
          </c:dPt>
          <c:dPt>
            <c:idx val="10"/>
            <c:bubble3D val="0"/>
            <c:extLst>
              <c:ext xmlns:c16="http://schemas.microsoft.com/office/drawing/2014/chart" uri="{C3380CC4-5D6E-409C-BE32-E72D297353CC}">
                <c16:uniqueId val="{0000000A-BFE7-4189-AAEC-AE92346C841C}"/>
              </c:ext>
            </c:extLst>
          </c:dPt>
          <c:dPt>
            <c:idx val="11"/>
            <c:bubble3D val="0"/>
            <c:extLst>
              <c:ext xmlns:c16="http://schemas.microsoft.com/office/drawing/2014/chart" uri="{C3380CC4-5D6E-409C-BE32-E72D297353CC}">
                <c16:uniqueId val="{0000000B-BFE7-4189-AAEC-AE92346C841C}"/>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'PROFIT ANALYSIS'!$A$48:$A$59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ANALYSIS'!$B$48:$B$59</c:f>
              <c:numCache>
                <c:formatCode>General</c:formatCode>
                <c:ptCount val="12"/>
                <c:pt idx="0">
                  <c:v>13.600000000000003</c:v>
                </c:pt>
                <c:pt idx="1">
                  <c:v>9.9699999999999989</c:v>
                </c:pt>
                <c:pt idx="2">
                  <c:v>11.91</c:v>
                </c:pt>
                <c:pt idx="3">
                  <c:v>11.503333333333334</c:v>
                </c:pt>
                <c:pt idx="4">
                  <c:v>14.01</c:v>
                </c:pt>
                <c:pt idx="5">
                  <c:v>10.806666666666667</c:v>
                </c:pt>
                <c:pt idx="6">
                  <c:v>12.23</c:v>
                </c:pt>
                <c:pt idx="7">
                  <c:v>13.803333333333335</c:v>
                </c:pt>
                <c:pt idx="8">
                  <c:v>14.256666666666668</c:v>
                </c:pt>
                <c:pt idx="9">
                  <c:v>14.676666666666669</c:v>
                </c:pt>
                <c:pt idx="10">
                  <c:v>12.716666666666667</c:v>
                </c:pt>
                <c:pt idx="11">
                  <c:v>11.706666666666667</c:v>
                </c:pt>
              </c:numCache>
            </c:numRef>
          </c:val>
          <c:extLst>
            <c:ext xmlns:c16="http://schemas.microsoft.com/office/drawing/2014/chart" uri="{C3380CC4-5D6E-409C-BE32-E72D297353CC}">
              <c16:uniqueId val="{0000000C-BFE7-4189-AAEC-AE92346C841C}"/>
            </c:ext>
          </c:extLst>
        </c:ser>
        <c:ser>
          <c:idx val="1"/>
          <c:order val="1"/>
          <c:tx>
            <c:strRef>
              <c:f>'PROFIT ANALYSIS'!$C$46:$C$47</c:f>
              <c:strCache>
                <c:ptCount val="1"/>
                <c:pt idx="0">
                  <c:v>2018</c:v>
                </c:pt>
              </c:strCache>
            </c:strRef>
          </c:tx>
          <c:spPr>
            <a:solidFill>
              <a:schemeClr val="accent2"/>
            </a:solidFill>
            <a:ln w="25400">
              <a:noFill/>
            </a:ln>
            <a:effectLst/>
          </c:spPr>
          <c:dLbls>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'PROFIT ANALYSIS'!$A$48:$A$59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ANALYSIS'!$C$48:$C$59</c:f>
              <c:numCache>
                <c:formatCode>General</c:formatCode>
                <c:ptCount val="12"/>
                <c:pt idx="0">
                  <c:v>8.8800000000000008</c:v>
                </c:pt>
                <c:pt idx="1">
                  <c:v>18.740000000000002</c:v>
                </c:pt>
                <c:pt idx="2">
                  <c:v>12.560000000000002</c:v>
                </c:pt>
                <c:pt idx="3">
                  <c:v>12.803333333333336</c:v>
                </c:pt>
                <c:pt idx="4">
                  <c:v>9.6166666666666689</c:v>
                </c:pt>
                <c:pt idx="5">
                  <c:v>12.513333333333334</c:v>
                </c:pt>
                <c:pt idx="6">
                  <c:v>11.443333333333335</c:v>
                </c:pt>
                <c:pt idx="7">
                  <c:v>9.9333333333333336</c:v>
                </c:pt>
                <c:pt idx="8">
                  <c:v>10.913333333333334</c:v>
                </c:pt>
                <c:pt idx="9">
                  <c:v>11.523333333333333</c:v>
                </c:pt>
                <c:pt idx="10">
                  <c:v>10.540000000000001</c:v>
                </c:pt>
                <c:pt idx="11">
                  <c:v>14.14</c:v>
                </c:pt>
              </c:numCache>
            </c:numRef>
          </c:val>
          <c:extLst>
            <c:ext xmlns:c16="http://schemas.microsoft.com/office/drawing/2014/chart" uri="{C3380CC4-5D6E-409C-BE32-E72D297353CC}">
              <c16:uniqueId val="{0000000C-EDF4-407B-AA9F-83016F4A276A}"/>
            </c:ext>
          </c:extLst>
        </c:ser>
        <c:ser>
          <c:idx val="2"/>
          <c:order val="2"/>
          <c:tx>
            <c:strRef>
              <c:f>'PROFIT ANALYSIS'!$D$46:$D$47</c:f>
              <c:strCache>
                <c:ptCount val="1"/>
                <c:pt idx="0">
                  <c:v>2019</c:v>
                </c:pt>
              </c:strCache>
            </c:strRef>
          </c:tx>
          <c:spPr>
            <a:solidFill>
              <a:schemeClr val="accent3"/>
            </a:solidFill>
            <a:ln w="25400">
              <a:noFill/>
            </a:ln>
            <a:effectLst/>
          </c:spPr>
          <c:dLbls>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'PROFIT ANALYSIS'!$A$48:$A$59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ANALYSIS'!$D$48:$D$59</c:f>
              <c:numCache>
                <c:formatCode>General</c:formatCode>
                <c:ptCount val="12"/>
                <c:pt idx="0">
                  <c:v>12.496666666666668</c:v>
                </c:pt>
                <c:pt idx="1">
                  <c:v>6.48</c:v>
                </c:pt>
                <c:pt idx="2">
                  <c:v>10.606666666666667</c:v>
                </c:pt>
                <c:pt idx="3">
                  <c:v>10.353333333333333</c:v>
                </c:pt>
                <c:pt idx="4">
                  <c:v>10.913333333333334</c:v>
                </c:pt>
                <c:pt idx="5">
                  <c:v>11.40666666666667</c:v>
                </c:pt>
                <c:pt idx="6">
                  <c:v>11.016666666666667</c:v>
                </c:pt>
                <c:pt idx="7">
                  <c:v>10.74</c:v>
                </c:pt>
                <c:pt idx="8">
                  <c:v>9.4200000000000017</c:v>
                </c:pt>
                <c:pt idx="9">
                  <c:v>8.5566666666666666</c:v>
                </c:pt>
                <c:pt idx="10">
                  <c:v>11.403333333333336</c:v>
                </c:pt>
                <c:pt idx="11">
                  <c:v>8.6933333333333334</c:v>
                </c:pt>
              </c:numCache>
            </c:numRef>
          </c:val>
          <c:extLst>
            <c:ext xmlns:c16="http://schemas.microsoft.com/office/drawing/2014/chart" uri="{C3380CC4-5D6E-409C-BE32-E72D297353CC}">
              <c16:uniqueId val="{0000000D-EDF4-407B-AA9F-83016F4A276A}"/>
            </c:ext>
          </c:extLst>
        </c:ser>
        <c:dLbls>
          <c:showLegendKey val="0"/>
          <c:showVal val="1"/>
          <c:showCatName val="0"/>
          <c:showSerName val="0"/>
          <c:showPercent val="0"/>
          <c:showBubbleSize val="0"/>
        </c:dLbls>
        <c:axId val="2035639520"/>
        <c:axId val="2035652416"/>
      </c:areaChart>
      <c:valAx>
        <c:axId val="2035652416"/>
        <c:scaling>
          <c:orientation val="minMax"/>
        </c:scaling>
        <c:delete val="1"/>
        <c:axPos val="r"/>
        <c:numFmt formatCode="General" sourceLinked="1"/>
        <c:majorTickMark val="out"/>
        <c:minorTickMark val="none"/>
        <c:tickLblPos val="nextTo"/>
        <c:crossAx val="2035639520"/>
        <c:crosses val="max"/>
        <c:crossBetween val="between"/>
      </c:valAx>
      <c:catAx>
        <c:axId val="20356395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2035652416"/>
        <c:crosses val="autoZero"/>
        <c:auto val="1"/>
        <c:lblAlgn val="ctr"/>
        <c:lblOffset val="100"/>
        <c:noMultiLvlLbl val="0"/>
      </c:cat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International Breweries Project V1.xlsx]PROFIT ANALYSIS!Profit by Month</c:name>
    <c:fmtId val="1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Profit</a:t>
            </a:r>
            <a:r>
              <a:rPr lang="en-US" b="1" baseline="0"/>
              <a:t> by Month ($ millions)</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pivotFmt>
      <c:pivotFmt>
        <c:idx val="4"/>
        <c:spPr>
          <a:solidFill>
            <a:schemeClr val="accent1"/>
          </a:solidFill>
          <a:ln w="28575" cap="rnd">
            <a:solidFill>
              <a:schemeClr val="accent1"/>
            </a:solidFill>
            <a:round/>
          </a:ln>
          <a:effectLst/>
        </c:spPr>
      </c:pivotFmt>
      <c:pivotFmt>
        <c:idx val="5"/>
        <c:spPr>
          <a:solidFill>
            <a:schemeClr val="accent1"/>
          </a:solidFill>
          <a:ln w="28575" cap="rnd">
            <a:solidFill>
              <a:schemeClr val="accent1"/>
            </a:solidFill>
            <a:round/>
          </a:ln>
          <a:effectLst/>
        </c:spPr>
      </c:pivotFmt>
      <c:pivotFmt>
        <c:idx val="6"/>
        <c:spPr>
          <a:ln w="28575" cap="rnd">
            <a:solidFill>
              <a:schemeClr val="accent1"/>
            </a:solidFill>
            <a:round/>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8"/>
        <c:spPr>
          <a:ln w="28575" cap="rnd">
            <a:solidFill>
              <a:schemeClr val="accent1"/>
            </a:solidFill>
            <a:round/>
          </a:ln>
          <a:effectLst/>
        </c:spPr>
        <c:marker>
          <c:symbol val="none"/>
        </c:marker>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circle"/>
          <c:size val="8"/>
        </c:marker>
      </c:pivotFmt>
    </c:pivotFmts>
    <c:plotArea>
      <c:layout/>
      <c:lineChart>
        <c:grouping val="standard"/>
        <c:varyColors val="0"/>
        <c:ser>
          <c:idx val="0"/>
          <c:order val="0"/>
          <c:tx>
            <c:strRef>
              <c:f>'PROFIT ANALYSIS'!$B$29:$B$30</c:f>
              <c:strCache>
                <c:ptCount val="1"/>
                <c:pt idx="0">
                  <c:v>2017</c:v>
                </c:pt>
              </c:strCache>
            </c:strRef>
          </c:tx>
          <c:spPr>
            <a:ln w="28575" cap="rnd">
              <a:solidFill>
                <a:schemeClr val="accent1"/>
              </a:solidFill>
              <a:round/>
            </a:ln>
            <a:effectLst/>
          </c:spPr>
          <c:marker>
            <c:symbol val="none"/>
          </c:marker>
          <c:dPt>
            <c:idx val="4"/>
            <c:marker>
              <c:symbol val="circle"/>
              <c:size val="8"/>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0-66A6-4D72-A1F1-BD67E13B3EC8}"/>
              </c:ext>
            </c:extLst>
          </c:dPt>
          <c:dLbls>
            <c:delete val="1"/>
          </c:dLbls>
          <c:cat>
            <c:strRef>
              <c:f>'PROFIT ANALYSIS'!$A$31:$A$42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ANALYSIS'!$B$31:$B$42</c:f>
              <c:numCache>
                <c:formatCode>General</c:formatCode>
                <c:ptCount val="12"/>
                <c:pt idx="0">
                  <c:v>3200220</c:v>
                </c:pt>
                <c:pt idx="1">
                  <c:v>2912440</c:v>
                </c:pt>
                <c:pt idx="2">
                  <c:v>3294680</c:v>
                </c:pt>
                <c:pt idx="3">
                  <c:v>2574380</c:v>
                </c:pt>
                <c:pt idx="4">
                  <c:v>4002260</c:v>
                </c:pt>
                <c:pt idx="5">
                  <c:v>2686370</c:v>
                </c:pt>
                <c:pt idx="6">
                  <c:v>3042410</c:v>
                </c:pt>
                <c:pt idx="7">
                  <c:v>3315910</c:v>
                </c:pt>
                <c:pt idx="8">
                  <c:v>3694830</c:v>
                </c:pt>
                <c:pt idx="9">
                  <c:v>3530460</c:v>
                </c:pt>
                <c:pt idx="10">
                  <c:v>3413010</c:v>
                </c:pt>
                <c:pt idx="11">
                  <c:v>2836350</c:v>
                </c:pt>
              </c:numCache>
            </c:numRef>
          </c:val>
          <c:smooth val="1"/>
          <c:extLst>
            <c:ext xmlns:c16="http://schemas.microsoft.com/office/drawing/2014/chart" uri="{C3380CC4-5D6E-409C-BE32-E72D297353CC}">
              <c16:uniqueId val="{00000000-ADB5-49E3-8F09-06D13DF4E50F}"/>
            </c:ext>
          </c:extLst>
        </c:ser>
        <c:ser>
          <c:idx val="1"/>
          <c:order val="1"/>
          <c:tx>
            <c:strRef>
              <c:f>'PROFIT ANALYSIS'!$C$29:$C$30</c:f>
              <c:strCache>
                <c:ptCount val="1"/>
                <c:pt idx="0">
                  <c:v>2018</c:v>
                </c:pt>
              </c:strCache>
            </c:strRef>
          </c:tx>
          <c:spPr>
            <a:ln w="28575" cap="rnd">
              <a:solidFill>
                <a:schemeClr val="accent2"/>
              </a:solidFill>
              <a:round/>
            </a:ln>
            <a:effectLst/>
          </c:spPr>
          <c:marker>
            <c:symbol val="none"/>
          </c:marker>
          <c:dLbls>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'PROFIT ANALYSIS'!$A$31:$A$42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ANALYSIS'!$C$31:$C$42</c:f>
              <c:numCache>
                <c:formatCode>General</c:formatCode>
                <c:ptCount val="12"/>
                <c:pt idx="0">
                  <c:v>2259610</c:v>
                </c:pt>
                <c:pt idx="1">
                  <c:v>4749130</c:v>
                </c:pt>
                <c:pt idx="2">
                  <c:v>3240830</c:v>
                </c:pt>
                <c:pt idx="3">
                  <c:v>3147980</c:v>
                </c:pt>
                <c:pt idx="4">
                  <c:v>2196950</c:v>
                </c:pt>
                <c:pt idx="5">
                  <c:v>3472990</c:v>
                </c:pt>
                <c:pt idx="6">
                  <c:v>2799260</c:v>
                </c:pt>
                <c:pt idx="7">
                  <c:v>2432230</c:v>
                </c:pt>
                <c:pt idx="8">
                  <c:v>3115230</c:v>
                </c:pt>
                <c:pt idx="9">
                  <c:v>3015770</c:v>
                </c:pt>
                <c:pt idx="10">
                  <c:v>2731710</c:v>
                </c:pt>
                <c:pt idx="11">
                  <c:v>3902160</c:v>
                </c:pt>
              </c:numCache>
            </c:numRef>
          </c:val>
          <c:smooth val="0"/>
          <c:extLst>
            <c:ext xmlns:c16="http://schemas.microsoft.com/office/drawing/2014/chart" uri="{C3380CC4-5D6E-409C-BE32-E72D297353CC}">
              <c16:uniqueId val="{00000002-ECF5-4226-AF56-9135F63FBA28}"/>
            </c:ext>
          </c:extLst>
        </c:ser>
        <c:ser>
          <c:idx val="2"/>
          <c:order val="2"/>
          <c:tx>
            <c:strRef>
              <c:f>'PROFIT ANALYSIS'!$D$29:$D$30</c:f>
              <c:strCache>
                <c:ptCount val="1"/>
                <c:pt idx="0">
                  <c:v>2019</c:v>
                </c:pt>
              </c:strCache>
            </c:strRef>
          </c:tx>
          <c:spPr>
            <a:ln w="28575" cap="rnd">
              <a:solidFill>
                <a:schemeClr val="accent3"/>
              </a:solidFill>
              <a:round/>
            </a:ln>
            <a:effectLst/>
          </c:spPr>
          <c:marker>
            <c:symbol val="none"/>
          </c:marker>
          <c:dLbls>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'PROFIT ANALYSIS'!$A$31:$A$42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ANALYSIS'!$D$31:$D$42</c:f>
              <c:numCache>
                <c:formatCode>General</c:formatCode>
                <c:ptCount val="12"/>
                <c:pt idx="0">
                  <c:v>3263160</c:v>
                </c:pt>
                <c:pt idx="1">
                  <c:v>1366880</c:v>
                </c:pt>
                <c:pt idx="2">
                  <c:v>2530620</c:v>
                </c:pt>
                <c:pt idx="3">
                  <c:v>2851470</c:v>
                </c:pt>
                <c:pt idx="4">
                  <c:v>2573040</c:v>
                </c:pt>
                <c:pt idx="5">
                  <c:v>2669080</c:v>
                </c:pt>
                <c:pt idx="6">
                  <c:v>2945340</c:v>
                </c:pt>
                <c:pt idx="7">
                  <c:v>2982800</c:v>
                </c:pt>
                <c:pt idx="8">
                  <c:v>1892600</c:v>
                </c:pt>
                <c:pt idx="9">
                  <c:v>2220870</c:v>
                </c:pt>
                <c:pt idx="10">
                  <c:v>2675610</c:v>
                </c:pt>
                <c:pt idx="11">
                  <c:v>2048780</c:v>
                </c:pt>
              </c:numCache>
            </c:numRef>
          </c:val>
          <c:smooth val="0"/>
          <c:extLst>
            <c:ext xmlns:c16="http://schemas.microsoft.com/office/drawing/2014/chart" uri="{C3380CC4-5D6E-409C-BE32-E72D297353CC}">
              <c16:uniqueId val="{00000003-ECF5-4226-AF56-9135F63FBA28}"/>
            </c:ext>
          </c:extLst>
        </c:ser>
        <c:dLbls>
          <c:dLblPos val="t"/>
          <c:showLegendKey val="0"/>
          <c:showVal val="1"/>
          <c:showCatName val="0"/>
          <c:showSerName val="0"/>
          <c:showPercent val="0"/>
          <c:showBubbleSize val="0"/>
        </c:dLbls>
        <c:smooth val="0"/>
        <c:axId val="1438928640"/>
        <c:axId val="1438930304"/>
      </c:lineChart>
      <c:catAx>
        <c:axId val="1438928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438930304"/>
        <c:crosses val="autoZero"/>
        <c:auto val="1"/>
        <c:lblAlgn val="ctr"/>
        <c:lblOffset val="100"/>
        <c:noMultiLvlLbl val="0"/>
      </c:catAx>
      <c:valAx>
        <c:axId val="1438930304"/>
        <c:scaling>
          <c:orientation val="minMax"/>
        </c:scaling>
        <c:delete val="1"/>
        <c:axPos val="l"/>
        <c:numFmt formatCode="#,##0.0" sourceLinked="0"/>
        <c:majorTickMark val="none"/>
        <c:minorTickMark val="none"/>
        <c:tickLblPos val="nextTo"/>
        <c:crossAx val="1438928640"/>
        <c:crosses val="autoZero"/>
        <c:crossBetween val="between"/>
        <c:dispUnits>
          <c:builtInUnit val="millions"/>
          <c:dispUnitsLbl>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International Breweries Project V1.xlsx]PROFIT ANALYSIS!Profit %</c:name>
    <c:fmtId val="1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Profit % by Month</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2.7777777777777649E-3"/>
              <c:y val="-0.23148148148148157"/>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2.7777777777777779E-3"/>
              <c:y val="-0.25925925925925924"/>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8.3333333333333332E-3"/>
              <c:y val="-0.25000000000000006"/>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1.9444444444444445E-2"/>
              <c:y val="-0.16203703703703703"/>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8.3333333333332829E-3"/>
              <c:y val="-0.13425925925925927"/>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
              <c:y val="-0.16666666666666666"/>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2.777777777777676E-3"/>
              <c:y val="-0.16203703703703703"/>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2.7777777777777779E-3"/>
              <c:y val="-0.12962962962962971"/>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0"/>
              <c:y val="-0.12962962962962971"/>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1.0185067526415994E-16"/>
              <c:y val="-0.18055555555555561"/>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8.3333333333333332E-3"/>
              <c:y val="-0.16666666666666666"/>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0"/>
              <c:y val="-0.1435185185185185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dLbl>
          <c:idx val="0"/>
          <c:layout>
            <c:manualLayout>
              <c:x val="2.7378507871321013E-3"/>
              <c:y val="-0.36111111111111116"/>
            </c:manualLayout>
          </c:layout>
          <c:showLegendKey val="0"/>
          <c:showVal val="1"/>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dLbl>
          <c:idx val="0"/>
          <c:layout>
            <c:manualLayout>
              <c:x val="-2.5096675629772471E-17"/>
              <c:y val="-0.226851851851851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dLbl>
          <c:idx val="0"/>
          <c:layout>
            <c:manualLayout>
              <c:x val="-2.5096675629772471E-17"/>
              <c:y val="-0.319444444444444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dLbl>
          <c:idx val="0"/>
          <c:layout>
            <c:manualLayout>
              <c:x val="0"/>
              <c:y val="-0.319444444444444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dLbl>
          <c:idx val="0"/>
          <c:layout>
            <c:manualLayout>
              <c:x val="8.2135523613963042E-3"/>
              <c:y val="-0.347222222222222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dLbl>
          <c:idx val="0"/>
          <c:layout>
            <c:manualLayout>
              <c:x val="8.2135523613962539E-3"/>
              <c:y val="-0.347222222222222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dLbl>
          <c:idx val="0"/>
          <c:layout>
            <c:manualLayout>
              <c:x val="-4.1067761806981518E-2"/>
              <c:y val="-0.1481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5400">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5400">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1"/>
        <c:spPr>
          <a:solidFill>
            <a:schemeClr val="accent1"/>
          </a:solidFill>
          <a:ln w="25400">
            <a:noFill/>
          </a:ln>
          <a:effectLst/>
        </c:spPr>
        <c:marker>
          <c:symbol val="none"/>
        </c:marker>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2"/>
        <c:spPr>
          <a:solidFill>
            <a:schemeClr val="accent1"/>
          </a:solidFill>
          <a:ln w="25400">
            <a:noFill/>
          </a:ln>
          <a:effectLst/>
        </c:spPr>
        <c:marker>
          <c:symbol val="none"/>
        </c:marker>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3"/>
        <c:spPr>
          <a:solidFill>
            <a:schemeClr val="accent1"/>
          </a:solidFill>
          <a:ln>
            <a:noFill/>
          </a:ln>
          <a:effectLst/>
        </c:spPr>
        <c:marker>
          <c:symbol val="none"/>
        </c:marker>
      </c:pivotFmt>
    </c:pivotFmts>
    <c:plotArea>
      <c:layout/>
      <c:areaChart>
        <c:grouping val="stacked"/>
        <c:varyColors val="0"/>
        <c:ser>
          <c:idx val="0"/>
          <c:order val="0"/>
          <c:tx>
            <c:strRef>
              <c:f>'PROFIT ANALYSIS'!$B$46:$B$47</c:f>
              <c:strCache>
                <c:ptCount val="1"/>
                <c:pt idx="0">
                  <c:v>2017</c:v>
                </c:pt>
              </c:strCache>
            </c:strRef>
          </c:tx>
          <c:spPr>
            <a:solidFill>
              <a:schemeClr val="accent1"/>
            </a:solidFill>
            <a:ln>
              <a:noFill/>
            </a:ln>
            <a:effectLst/>
          </c:spPr>
          <c:dPt>
            <c:idx val="0"/>
            <c:bubble3D val="0"/>
            <c:extLst>
              <c:ext xmlns:c16="http://schemas.microsoft.com/office/drawing/2014/chart" uri="{C3380CC4-5D6E-409C-BE32-E72D297353CC}">
                <c16:uniqueId val="{00000001-690D-45CF-9986-2A2EDDA276DC}"/>
              </c:ext>
            </c:extLst>
          </c:dPt>
          <c:dPt>
            <c:idx val="1"/>
            <c:bubble3D val="0"/>
            <c:extLst>
              <c:ext xmlns:c16="http://schemas.microsoft.com/office/drawing/2014/chart" uri="{C3380CC4-5D6E-409C-BE32-E72D297353CC}">
                <c16:uniqueId val="{00000002-690D-45CF-9986-2A2EDDA276DC}"/>
              </c:ext>
            </c:extLst>
          </c:dPt>
          <c:dPt>
            <c:idx val="2"/>
            <c:bubble3D val="0"/>
            <c:extLst>
              <c:ext xmlns:c16="http://schemas.microsoft.com/office/drawing/2014/chart" uri="{C3380CC4-5D6E-409C-BE32-E72D297353CC}">
                <c16:uniqueId val="{00000003-690D-45CF-9986-2A2EDDA276DC}"/>
              </c:ext>
            </c:extLst>
          </c:dPt>
          <c:dPt>
            <c:idx val="3"/>
            <c:bubble3D val="0"/>
            <c:extLst>
              <c:ext xmlns:c16="http://schemas.microsoft.com/office/drawing/2014/chart" uri="{C3380CC4-5D6E-409C-BE32-E72D297353CC}">
                <c16:uniqueId val="{00000004-690D-45CF-9986-2A2EDDA276DC}"/>
              </c:ext>
            </c:extLst>
          </c:dPt>
          <c:dPt>
            <c:idx val="4"/>
            <c:bubble3D val="0"/>
            <c:extLst>
              <c:ext xmlns:c16="http://schemas.microsoft.com/office/drawing/2014/chart" uri="{C3380CC4-5D6E-409C-BE32-E72D297353CC}">
                <c16:uniqueId val="{00000005-690D-45CF-9986-2A2EDDA276DC}"/>
              </c:ext>
            </c:extLst>
          </c:dPt>
          <c:dPt>
            <c:idx val="5"/>
            <c:bubble3D val="0"/>
            <c:extLst>
              <c:ext xmlns:c16="http://schemas.microsoft.com/office/drawing/2014/chart" uri="{C3380CC4-5D6E-409C-BE32-E72D297353CC}">
                <c16:uniqueId val="{00000006-690D-45CF-9986-2A2EDDA276DC}"/>
              </c:ext>
            </c:extLst>
          </c:dPt>
          <c:dPt>
            <c:idx val="6"/>
            <c:bubble3D val="0"/>
            <c:extLst>
              <c:ext xmlns:c16="http://schemas.microsoft.com/office/drawing/2014/chart" uri="{C3380CC4-5D6E-409C-BE32-E72D297353CC}">
                <c16:uniqueId val="{00000007-690D-45CF-9986-2A2EDDA276DC}"/>
              </c:ext>
            </c:extLst>
          </c:dPt>
          <c:dPt>
            <c:idx val="7"/>
            <c:bubble3D val="0"/>
            <c:extLst>
              <c:ext xmlns:c16="http://schemas.microsoft.com/office/drawing/2014/chart" uri="{C3380CC4-5D6E-409C-BE32-E72D297353CC}">
                <c16:uniqueId val="{00000008-690D-45CF-9986-2A2EDDA276DC}"/>
              </c:ext>
            </c:extLst>
          </c:dPt>
          <c:dPt>
            <c:idx val="8"/>
            <c:bubble3D val="0"/>
            <c:extLst>
              <c:ext xmlns:c16="http://schemas.microsoft.com/office/drawing/2014/chart" uri="{C3380CC4-5D6E-409C-BE32-E72D297353CC}">
                <c16:uniqueId val="{00000009-690D-45CF-9986-2A2EDDA276DC}"/>
              </c:ext>
            </c:extLst>
          </c:dPt>
          <c:dPt>
            <c:idx val="9"/>
            <c:bubble3D val="0"/>
            <c:extLst>
              <c:ext xmlns:c16="http://schemas.microsoft.com/office/drawing/2014/chart" uri="{C3380CC4-5D6E-409C-BE32-E72D297353CC}">
                <c16:uniqueId val="{0000000A-690D-45CF-9986-2A2EDDA276DC}"/>
              </c:ext>
            </c:extLst>
          </c:dPt>
          <c:dPt>
            <c:idx val="10"/>
            <c:bubble3D val="0"/>
            <c:extLst>
              <c:ext xmlns:c16="http://schemas.microsoft.com/office/drawing/2014/chart" uri="{C3380CC4-5D6E-409C-BE32-E72D297353CC}">
                <c16:uniqueId val="{0000000B-690D-45CF-9986-2A2EDDA276DC}"/>
              </c:ext>
            </c:extLst>
          </c:dPt>
          <c:dPt>
            <c:idx val="11"/>
            <c:bubble3D val="0"/>
            <c:extLst>
              <c:ext xmlns:c16="http://schemas.microsoft.com/office/drawing/2014/chart" uri="{C3380CC4-5D6E-409C-BE32-E72D297353CC}">
                <c16:uniqueId val="{0000000C-690D-45CF-9986-2A2EDDA276DC}"/>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'PROFIT ANALYSIS'!$A$48:$A$59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ANALYSIS'!$B$48:$B$59</c:f>
              <c:numCache>
                <c:formatCode>General</c:formatCode>
                <c:ptCount val="12"/>
                <c:pt idx="0">
                  <c:v>13.600000000000003</c:v>
                </c:pt>
                <c:pt idx="1">
                  <c:v>9.9699999999999989</c:v>
                </c:pt>
                <c:pt idx="2">
                  <c:v>11.91</c:v>
                </c:pt>
                <c:pt idx="3">
                  <c:v>11.503333333333334</c:v>
                </c:pt>
                <c:pt idx="4">
                  <c:v>14.01</c:v>
                </c:pt>
                <c:pt idx="5">
                  <c:v>10.806666666666667</c:v>
                </c:pt>
                <c:pt idx="6">
                  <c:v>12.23</c:v>
                </c:pt>
                <c:pt idx="7">
                  <c:v>13.803333333333335</c:v>
                </c:pt>
                <c:pt idx="8">
                  <c:v>14.256666666666668</c:v>
                </c:pt>
                <c:pt idx="9">
                  <c:v>14.676666666666669</c:v>
                </c:pt>
                <c:pt idx="10">
                  <c:v>12.716666666666667</c:v>
                </c:pt>
                <c:pt idx="11">
                  <c:v>11.706666666666667</c:v>
                </c:pt>
              </c:numCache>
            </c:numRef>
          </c:val>
          <c:extLst>
            <c:ext xmlns:c16="http://schemas.microsoft.com/office/drawing/2014/chart" uri="{C3380CC4-5D6E-409C-BE32-E72D297353CC}">
              <c16:uniqueId val="{00000000-690D-45CF-9986-2A2EDDA276DC}"/>
            </c:ext>
          </c:extLst>
        </c:ser>
        <c:ser>
          <c:idx val="1"/>
          <c:order val="1"/>
          <c:tx>
            <c:strRef>
              <c:f>'PROFIT ANALYSIS'!$C$46:$C$47</c:f>
              <c:strCache>
                <c:ptCount val="1"/>
                <c:pt idx="0">
                  <c:v>2018</c:v>
                </c:pt>
              </c:strCache>
            </c:strRef>
          </c:tx>
          <c:spPr>
            <a:solidFill>
              <a:schemeClr val="accent2"/>
            </a:solidFill>
            <a:ln w="25400">
              <a:noFill/>
            </a:ln>
            <a:effectLst/>
          </c:spPr>
          <c:dLbls>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'PROFIT ANALYSIS'!$A$48:$A$59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ANALYSIS'!$C$48:$C$59</c:f>
              <c:numCache>
                <c:formatCode>General</c:formatCode>
                <c:ptCount val="12"/>
                <c:pt idx="0">
                  <c:v>8.8800000000000008</c:v>
                </c:pt>
                <c:pt idx="1">
                  <c:v>18.740000000000002</c:v>
                </c:pt>
                <c:pt idx="2">
                  <c:v>12.560000000000002</c:v>
                </c:pt>
                <c:pt idx="3">
                  <c:v>12.803333333333336</c:v>
                </c:pt>
                <c:pt idx="4">
                  <c:v>9.6166666666666689</c:v>
                </c:pt>
                <c:pt idx="5">
                  <c:v>12.513333333333334</c:v>
                </c:pt>
                <c:pt idx="6">
                  <c:v>11.443333333333335</c:v>
                </c:pt>
                <c:pt idx="7">
                  <c:v>9.9333333333333336</c:v>
                </c:pt>
                <c:pt idx="8">
                  <c:v>10.913333333333334</c:v>
                </c:pt>
                <c:pt idx="9">
                  <c:v>11.523333333333333</c:v>
                </c:pt>
                <c:pt idx="10">
                  <c:v>10.540000000000001</c:v>
                </c:pt>
                <c:pt idx="11">
                  <c:v>14.14</c:v>
                </c:pt>
              </c:numCache>
            </c:numRef>
          </c:val>
          <c:extLst>
            <c:ext xmlns:c16="http://schemas.microsoft.com/office/drawing/2014/chart" uri="{C3380CC4-5D6E-409C-BE32-E72D297353CC}">
              <c16:uniqueId val="{0000000C-9047-44A7-9030-7845F4568B74}"/>
            </c:ext>
          </c:extLst>
        </c:ser>
        <c:ser>
          <c:idx val="2"/>
          <c:order val="2"/>
          <c:tx>
            <c:strRef>
              <c:f>'PROFIT ANALYSIS'!$D$46:$D$47</c:f>
              <c:strCache>
                <c:ptCount val="1"/>
                <c:pt idx="0">
                  <c:v>2019</c:v>
                </c:pt>
              </c:strCache>
            </c:strRef>
          </c:tx>
          <c:spPr>
            <a:solidFill>
              <a:schemeClr val="accent3"/>
            </a:solidFill>
            <a:ln w="25400">
              <a:noFill/>
            </a:ln>
            <a:effectLst/>
          </c:spPr>
          <c:dLbls>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'PROFIT ANALYSIS'!$A$48:$A$59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ANALYSIS'!$D$48:$D$59</c:f>
              <c:numCache>
                <c:formatCode>General</c:formatCode>
                <c:ptCount val="12"/>
                <c:pt idx="0">
                  <c:v>12.496666666666668</c:v>
                </c:pt>
                <c:pt idx="1">
                  <c:v>6.48</c:v>
                </c:pt>
                <c:pt idx="2">
                  <c:v>10.606666666666667</c:v>
                </c:pt>
                <c:pt idx="3">
                  <c:v>10.353333333333333</c:v>
                </c:pt>
                <c:pt idx="4">
                  <c:v>10.913333333333334</c:v>
                </c:pt>
                <c:pt idx="5">
                  <c:v>11.40666666666667</c:v>
                </c:pt>
                <c:pt idx="6">
                  <c:v>11.016666666666667</c:v>
                </c:pt>
                <c:pt idx="7">
                  <c:v>10.74</c:v>
                </c:pt>
                <c:pt idx="8">
                  <c:v>9.4200000000000017</c:v>
                </c:pt>
                <c:pt idx="9">
                  <c:v>8.5566666666666666</c:v>
                </c:pt>
                <c:pt idx="10">
                  <c:v>11.403333333333336</c:v>
                </c:pt>
                <c:pt idx="11">
                  <c:v>8.6933333333333334</c:v>
                </c:pt>
              </c:numCache>
            </c:numRef>
          </c:val>
          <c:extLst>
            <c:ext xmlns:c16="http://schemas.microsoft.com/office/drawing/2014/chart" uri="{C3380CC4-5D6E-409C-BE32-E72D297353CC}">
              <c16:uniqueId val="{0000000D-9047-44A7-9030-7845F4568B74}"/>
            </c:ext>
          </c:extLst>
        </c:ser>
        <c:dLbls>
          <c:showLegendKey val="0"/>
          <c:showVal val="1"/>
          <c:showCatName val="0"/>
          <c:showSerName val="0"/>
          <c:showPercent val="0"/>
          <c:showBubbleSize val="0"/>
        </c:dLbls>
        <c:axId val="2035639520"/>
        <c:axId val="2035652416"/>
      </c:areaChart>
      <c:valAx>
        <c:axId val="2035652416"/>
        <c:scaling>
          <c:orientation val="minMax"/>
        </c:scaling>
        <c:delete val="1"/>
        <c:axPos val="r"/>
        <c:numFmt formatCode="General" sourceLinked="1"/>
        <c:majorTickMark val="out"/>
        <c:minorTickMark val="none"/>
        <c:tickLblPos val="nextTo"/>
        <c:crossAx val="2035639520"/>
        <c:crosses val="max"/>
        <c:crossBetween val="between"/>
      </c:valAx>
      <c:catAx>
        <c:axId val="20356395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2035652416"/>
        <c:crosses val="autoZero"/>
        <c:auto val="1"/>
        <c:lblAlgn val="ctr"/>
        <c:lblOffset val="100"/>
        <c:noMultiLvlLbl val="0"/>
      </c:cat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International Breweries Project V1.xlsx]PROFIT ANALYSIS!PivotTable4</c:name>
    <c:fmtId val="1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Profit by Territory</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6.3491896846227552E-2"/>
              <c:y val="-8.846761453396524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294179894179892"/>
                  <c:h val="0.18868878357030017"/>
                </c:manualLayout>
              </c15:layout>
            </c:ext>
          </c:extLst>
        </c:dLbl>
      </c:pivotFmt>
      <c:pivotFmt>
        <c:idx val="2"/>
        <c:spPr>
          <a:solidFill>
            <a:schemeClr val="accent1"/>
          </a:solidFill>
          <a:ln w="19050">
            <a:solidFill>
              <a:schemeClr val="lt1"/>
            </a:solidFill>
          </a:ln>
          <a:effectLst/>
        </c:spPr>
        <c:dLbl>
          <c:idx val="0"/>
          <c:layout>
            <c:manualLayout>
              <c:x val="6.8166063932562165E-2"/>
              <c:y val="0.17377567140600306"/>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7652277992938173"/>
                  <c:h val="0.15709320695102685"/>
                </c:manualLayout>
              </c15:layout>
            </c:ext>
          </c:extLst>
        </c:dLbl>
      </c:pivotFmt>
      <c:pivotFmt>
        <c:idx val="3"/>
        <c:spPr>
          <a:solidFill>
            <a:schemeClr val="accent1"/>
          </a:solidFill>
          <a:ln w="19050">
            <a:solidFill>
              <a:schemeClr val="lt1"/>
            </a:solidFill>
          </a:ln>
          <a:effectLst/>
        </c:spPr>
        <c:dLbl>
          <c:idx val="0"/>
          <c:layout>
            <c:manualLayout>
              <c:x val="-6.3491896846227552E-2"/>
              <c:y val="-8.846761453396524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294179894179892"/>
                  <c:h val="0.18868878357030017"/>
                </c:manualLayout>
              </c15:layout>
            </c:ext>
          </c:extLst>
        </c:dLbl>
      </c:pivotFmt>
    </c:pivotFmts>
    <c:plotArea>
      <c:layout/>
      <c:pieChart>
        <c:varyColors val="1"/>
        <c:ser>
          <c:idx val="0"/>
          <c:order val="0"/>
          <c:tx>
            <c:strRef>
              <c:f>'PROFIT ANALYSIS'!$B$62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808-4573-93C0-C07A0B5A291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808-4573-93C0-C07A0B5A2911}"/>
              </c:ext>
            </c:extLst>
          </c:dPt>
          <c:dLbls>
            <c:dLbl>
              <c:idx val="0"/>
              <c:layout>
                <c:manualLayout>
                  <c:x val="-6.3491896846227552E-2"/>
                  <c:y val="-8.8467614533965247E-2"/>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26294179894179892"/>
                      <c:h val="0.18868878357030017"/>
                    </c:manualLayout>
                  </c15:layout>
                </c:ext>
                <c:ext xmlns:c16="http://schemas.microsoft.com/office/drawing/2014/chart" uri="{C3380CC4-5D6E-409C-BE32-E72D297353CC}">
                  <c16:uniqueId val="{00000001-1808-4573-93C0-C07A0B5A2911}"/>
                </c:ext>
              </c:extLst>
            </c:dLbl>
            <c:dLbl>
              <c:idx val="1"/>
              <c:layout>
                <c:manualLayout>
                  <c:x val="6.8166063932562165E-2"/>
                  <c:y val="0.17377567140600306"/>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7652277992938173"/>
                      <c:h val="0.15709320695102685"/>
                    </c:manualLayout>
                  </c15:layout>
                </c:ext>
                <c:ext xmlns:c16="http://schemas.microsoft.com/office/drawing/2014/chart" uri="{C3380CC4-5D6E-409C-BE32-E72D297353CC}">
                  <c16:uniqueId val="{00000003-1808-4573-93C0-C07A0B5A2911}"/>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'PROFIT ANALYSIS'!$A$63:$A$64</c:f>
              <c:strCache>
                <c:ptCount val="2"/>
                <c:pt idx="0">
                  <c:v>Anglophone</c:v>
                </c:pt>
                <c:pt idx="1">
                  <c:v>Francophone</c:v>
                </c:pt>
              </c:strCache>
            </c:strRef>
          </c:cat>
          <c:val>
            <c:numRef>
              <c:f>'PROFIT ANALYSIS'!$B$63:$B$64</c:f>
              <c:numCache>
                <c:formatCode>General</c:formatCode>
                <c:ptCount val="2"/>
                <c:pt idx="0">
                  <c:v>42389260</c:v>
                </c:pt>
                <c:pt idx="1">
                  <c:v>63198160</c:v>
                </c:pt>
              </c:numCache>
            </c:numRef>
          </c:val>
          <c:extLst>
            <c:ext xmlns:c16="http://schemas.microsoft.com/office/drawing/2014/chart" uri="{C3380CC4-5D6E-409C-BE32-E72D297353CC}">
              <c16:uniqueId val="{00000000-ED5B-4A15-8B2A-B925291CB544}"/>
            </c:ext>
          </c:extLst>
        </c:ser>
        <c:dLbls>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International Breweries Project V1.xlsx]PROFIT ANALYSIS!Profit by Brand</c:name>
    <c:fmtId val="3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Profit</a:t>
            </a:r>
            <a:r>
              <a:rPr lang="en-US" b="1" baseline="0"/>
              <a:t> by Brands ($ millions)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ANALYSIS'!$B$18</c:f>
              <c:strCache>
                <c:ptCount val="1"/>
                <c:pt idx="0">
                  <c:v>Total</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ANALYSIS'!$A$19:$A$25</c:f>
              <c:strCache>
                <c:ptCount val="7"/>
                <c:pt idx="0">
                  <c:v>Castle Lite</c:v>
                </c:pt>
                <c:pt idx="1">
                  <c:v>Budweiser</c:v>
                </c:pt>
                <c:pt idx="2">
                  <c:v>Eagle Lager</c:v>
                </c:pt>
                <c:pt idx="3">
                  <c:v>Beta Malt</c:v>
                </c:pt>
                <c:pt idx="4">
                  <c:v>Grand Malt</c:v>
                </c:pt>
                <c:pt idx="5">
                  <c:v>Hero</c:v>
                </c:pt>
                <c:pt idx="6">
                  <c:v>Trophy</c:v>
                </c:pt>
              </c:strCache>
            </c:strRef>
          </c:cat>
          <c:val>
            <c:numRef>
              <c:f>'PROFIT ANALYSIS'!$B$19:$B$25</c:f>
              <c:numCache>
                <c:formatCode>General</c:formatCode>
                <c:ptCount val="7"/>
                <c:pt idx="0">
                  <c:v>34606980</c:v>
                </c:pt>
                <c:pt idx="1">
                  <c:v>31568500</c:v>
                </c:pt>
                <c:pt idx="2">
                  <c:v>10224240</c:v>
                </c:pt>
                <c:pt idx="3">
                  <c:v>8754410</c:v>
                </c:pt>
                <c:pt idx="4">
                  <c:v>7577340</c:v>
                </c:pt>
                <c:pt idx="5">
                  <c:v>6453000</c:v>
                </c:pt>
                <c:pt idx="6">
                  <c:v>6402950</c:v>
                </c:pt>
              </c:numCache>
            </c:numRef>
          </c:val>
          <c:extLst>
            <c:ext xmlns:c16="http://schemas.microsoft.com/office/drawing/2014/chart" uri="{C3380CC4-5D6E-409C-BE32-E72D297353CC}">
              <c16:uniqueId val="{00000000-ECE7-4336-BCA5-A0EDFFFA315A}"/>
            </c:ext>
          </c:extLst>
        </c:ser>
        <c:dLbls>
          <c:dLblPos val="outEnd"/>
          <c:showLegendKey val="0"/>
          <c:showVal val="1"/>
          <c:showCatName val="0"/>
          <c:showSerName val="0"/>
          <c:showPercent val="0"/>
          <c:showBubbleSize val="0"/>
        </c:dLbls>
        <c:gapWidth val="219"/>
        <c:overlap val="-27"/>
        <c:axId val="863917952"/>
        <c:axId val="863922528"/>
      </c:barChart>
      <c:catAx>
        <c:axId val="86391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863922528"/>
        <c:crosses val="autoZero"/>
        <c:auto val="1"/>
        <c:lblAlgn val="ctr"/>
        <c:lblOffset val="100"/>
        <c:noMultiLvlLbl val="0"/>
      </c:catAx>
      <c:valAx>
        <c:axId val="863922528"/>
        <c:scaling>
          <c:orientation val="minMax"/>
        </c:scaling>
        <c:delete val="1"/>
        <c:axPos val="l"/>
        <c:numFmt formatCode="General" sourceLinked="1"/>
        <c:majorTickMark val="none"/>
        <c:minorTickMark val="none"/>
        <c:tickLblPos val="nextTo"/>
        <c:crossAx val="863917952"/>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International Breweries Project V1.xlsx]BRAND ANALYSIS!Consumption by brands</c:name>
    <c:fmtId val="1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a:t>
            </a:r>
            <a:r>
              <a:rPr lang="en-US" b="1" baseline="0"/>
              <a:t> Quantity Sold by Brand (Thousands)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'BRAND ANALYSIS'!$B$3</c:f>
              <c:strCache>
                <c:ptCount val="1"/>
                <c:pt idx="0">
                  <c:v>Total</c:v>
                </c:pt>
              </c:strCache>
            </c:strRef>
          </c:tx>
          <c:spPr>
            <a:solidFill>
              <a:schemeClr val="accent1"/>
            </a:solidFill>
            <a:ln>
              <a:noFill/>
            </a:ln>
            <a:effectLst/>
          </c:spPr>
          <c:invertIfNegative val="0"/>
          <c:cat>
            <c:strRef>
              <c:f>'BRAND ANALYSIS'!$A$4:$A$10</c:f>
              <c:strCache>
                <c:ptCount val="7"/>
                <c:pt idx="0">
                  <c:v>Hero</c:v>
                </c:pt>
                <c:pt idx="1">
                  <c:v>Castle Lite</c:v>
                </c:pt>
                <c:pt idx="2">
                  <c:v>Trophy</c:v>
                </c:pt>
                <c:pt idx="3">
                  <c:v>Eagle Lager</c:v>
                </c:pt>
                <c:pt idx="4">
                  <c:v>Grand Malt</c:v>
                </c:pt>
                <c:pt idx="5">
                  <c:v>Budweiser</c:v>
                </c:pt>
                <c:pt idx="6">
                  <c:v>Beta Malt</c:v>
                </c:pt>
              </c:strCache>
            </c:strRef>
          </c:cat>
          <c:val>
            <c:numRef>
              <c:f>'BRAND ANALYSIS'!$B$4:$B$10</c:f>
              <c:numCache>
                <c:formatCode>General</c:formatCode>
                <c:ptCount val="7"/>
                <c:pt idx="0">
                  <c:v>129060</c:v>
                </c:pt>
                <c:pt idx="1">
                  <c:v>128174</c:v>
                </c:pt>
                <c:pt idx="2">
                  <c:v>128059</c:v>
                </c:pt>
                <c:pt idx="3">
                  <c:v>127803</c:v>
                </c:pt>
                <c:pt idx="4">
                  <c:v>126289</c:v>
                </c:pt>
                <c:pt idx="5">
                  <c:v>126274</c:v>
                </c:pt>
                <c:pt idx="6">
                  <c:v>125063</c:v>
                </c:pt>
              </c:numCache>
            </c:numRef>
          </c:val>
          <c:extLst>
            <c:ext xmlns:c16="http://schemas.microsoft.com/office/drawing/2014/chart" uri="{C3380CC4-5D6E-409C-BE32-E72D297353CC}">
              <c16:uniqueId val="{00000000-931D-4605-A291-5CB10671A0DE}"/>
            </c:ext>
          </c:extLst>
        </c:ser>
        <c:dLbls>
          <c:showLegendKey val="0"/>
          <c:showVal val="0"/>
          <c:showCatName val="0"/>
          <c:showSerName val="0"/>
          <c:showPercent val="0"/>
          <c:showBubbleSize val="0"/>
        </c:dLbls>
        <c:gapWidth val="219"/>
        <c:overlap val="-27"/>
        <c:axId val="639902448"/>
        <c:axId val="633291040"/>
      </c:barChart>
      <c:catAx>
        <c:axId val="63990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633291040"/>
        <c:crosses val="autoZero"/>
        <c:auto val="1"/>
        <c:lblAlgn val="ctr"/>
        <c:lblOffset val="100"/>
        <c:noMultiLvlLbl val="0"/>
      </c:catAx>
      <c:valAx>
        <c:axId val="633291040"/>
        <c:scaling>
          <c:orientation val="minMax"/>
        </c:scaling>
        <c:delete val="1"/>
        <c:axPos val="l"/>
        <c:numFmt formatCode="#,##0.00" sourceLinked="0"/>
        <c:majorTickMark val="none"/>
        <c:minorTickMark val="none"/>
        <c:tickLblPos val="nextTo"/>
        <c:crossAx val="639902448"/>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International Breweries Project V1.xlsx]BRAND ANALYSIS!Consumption by Region</c:name>
    <c:fmtId val="1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Total Consumption</a:t>
            </a:r>
            <a:r>
              <a:rPr lang="en-GB" b="1" baseline="0"/>
              <a:t> by Region (Thousands)</a:t>
            </a:r>
            <a:endParaRPr lang="en-GB"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1694991251093609"/>
          <c:y val="0.18097222222222226"/>
          <c:w val="0.74971675415573058"/>
          <c:h val="0.77736111111111106"/>
        </c:manualLayout>
      </c:layout>
      <c:barChart>
        <c:barDir val="bar"/>
        <c:grouping val="clustered"/>
        <c:varyColors val="0"/>
        <c:ser>
          <c:idx val="0"/>
          <c:order val="0"/>
          <c:tx>
            <c:strRef>
              <c:f>'BRAND ANALYSIS'!$B$49</c:f>
              <c:strCache>
                <c:ptCount val="1"/>
                <c:pt idx="0">
                  <c:v>Total</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'BRAND ANALYSIS'!$A$50:$A$54</c:f>
              <c:strCache>
                <c:ptCount val="5"/>
                <c:pt idx="0">
                  <c:v>North Central</c:v>
                </c:pt>
                <c:pt idx="1">
                  <c:v>North West</c:v>
                </c:pt>
                <c:pt idx="2">
                  <c:v>South East</c:v>
                </c:pt>
                <c:pt idx="3">
                  <c:v>South South</c:v>
                </c:pt>
                <c:pt idx="4">
                  <c:v>West</c:v>
                </c:pt>
              </c:strCache>
            </c:strRef>
          </c:cat>
          <c:val>
            <c:numRef>
              <c:f>'BRAND ANALYSIS'!$B$50:$B$54</c:f>
              <c:numCache>
                <c:formatCode>General</c:formatCode>
                <c:ptCount val="5"/>
                <c:pt idx="0">
                  <c:v>295384</c:v>
                </c:pt>
                <c:pt idx="1">
                  <c:v>146513</c:v>
                </c:pt>
                <c:pt idx="2">
                  <c:v>148964</c:v>
                </c:pt>
                <c:pt idx="3">
                  <c:v>150106</c:v>
                </c:pt>
                <c:pt idx="4">
                  <c:v>149755</c:v>
                </c:pt>
              </c:numCache>
            </c:numRef>
          </c:val>
          <c:extLst>
            <c:ext xmlns:c16="http://schemas.microsoft.com/office/drawing/2014/chart" uri="{C3380CC4-5D6E-409C-BE32-E72D297353CC}">
              <c16:uniqueId val="{00000000-D4F4-42DD-ACB2-2E3DE22557CA}"/>
            </c:ext>
          </c:extLst>
        </c:ser>
        <c:dLbls>
          <c:dLblPos val="outEnd"/>
          <c:showLegendKey val="0"/>
          <c:showVal val="1"/>
          <c:showCatName val="0"/>
          <c:showSerName val="0"/>
          <c:showPercent val="0"/>
          <c:showBubbleSize val="0"/>
        </c:dLbls>
        <c:gapWidth val="182"/>
        <c:axId val="423952752"/>
        <c:axId val="423953584"/>
      </c:barChart>
      <c:catAx>
        <c:axId val="423952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423953584"/>
        <c:crosses val="autoZero"/>
        <c:auto val="1"/>
        <c:lblAlgn val="ctr"/>
        <c:lblOffset val="100"/>
        <c:noMultiLvlLbl val="0"/>
      </c:catAx>
      <c:valAx>
        <c:axId val="423953584"/>
        <c:scaling>
          <c:orientation val="minMax"/>
        </c:scaling>
        <c:delete val="1"/>
        <c:axPos val="b"/>
        <c:numFmt formatCode="General" sourceLinked="1"/>
        <c:majorTickMark val="none"/>
        <c:minorTickMark val="none"/>
        <c:tickLblPos val="nextTo"/>
        <c:crossAx val="423952752"/>
        <c:crosses val="autoZero"/>
        <c:crossBetween val="between"/>
        <c:dispUnits>
          <c:builtInUnit val="thousands"/>
          <c:dispUnitsLbl>
            <c:layout/>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International Breweries Project V1.xlsx]BRAND ANALYSIS!Consumption by Years</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a:t>
            </a:r>
            <a:r>
              <a:rPr lang="en-US" b="1" baseline="0"/>
              <a:t>  Quantity Sold by Year (Thousands)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'BRAND ANALYSIS'!$B$15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'BRAND ANALYSIS'!$A$16:$A$18</c:f>
              <c:strCache>
                <c:ptCount val="3"/>
                <c:pt idx="0">
                  <c:v>2017</c:v>
                </c:pt>
                <c:pt idx="1">
                  <c:v>2018</c:v>
                </c:pt>
                <c:pt idx="2">
                  <c:v>2019</c:v>
                </c:pt>
              </c:strCache>
            </c:strRef>
          </c:cat>
          <c:val>
            <c:numRef>
              <c:f>'BRAND ANALYSIS'!$B$16:$B$18</c:f>
              <c:numCache>
                <c:formatCode>General</c:formatCode>
                <c:ptCount val="3"/>
                <c:pt idx="0">
                  <c:v>317563</c:v>
                </c:pt>
                <c:pt idx="1">
                  <c:v>305409</c:v>
                </c:pt>
                <c:pt idx="2">
                  <c:v>267750</c:v>
                </c:pt>
              </c:numCache>
            </c:numRef>
          </c:val>
          <c:smooth val="0"/>
          <c:extLst>
            <c:ext xmlns:c16="http://schemas.microsoft.com/office/drawing/2014/chart" uri="{C3380CC4-5D6E-409C-BE32-E72D297353CC}">
              <c16:uniqueId val="{00000000-C648-429A-B7A6-17B5AF711BE4}"/>
            </c:ext>
          </c:extLst>
        </c:ser>
        <c:dLbls>
          <c:dLblPos val="t"/>
          <c:showLegendKey val="0"/>
          <c:showVal val="1"/>
          <c:showCatName val="0"/>
          <c:showSerName val="0"/>
          <c:showPercent val="0"/>
          <c:showBubbleSize val="0"/>
        </c:dLbls>
        <c:marker val="1"/>
        <c:smooth val="0"/>
        <c:axId val="482428512"/>
        <c:axId val="482438496"/>
      </c:lineChart>
      <c:catAx>
        <c:axId val="4824285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438496"/>
        <c:crosses val="autoZero"/>
        <c:auto val="1"/>
        <c:lblAlgn val="ctr"/>
        <c:lblOffset val="100"/>
        <c:noMultiLvlLbl val="0"/>
      </c:catAx>
      <c:valAx>
        <c:axId val="482438496"/>
        <c:scaling>
          <c:orientation val="minMax"/>
        </c:scaling>
        <c:delete val="1"/>
        <c:axPos val="l"/>
        <c:numFmt formatCode="#,##0.00" sourceLinked="0"/>
        <c:majorTickMark val="none"/>
        <c:minorTickMark val="none"/>
        <c:tickLblPos val="nextTo"/>
        <c:crossAx val="482428512"/>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image" Target="../media/image1.png"/><Relationship Id="rId4" Type="http://schemas.openxmlformats.org/officeDocument/2006/relationships/chart" Target="../charts/chart1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image" Target="../media/image1.png"/><Relationship Id="rId4" Type="http://schemas.openxmlformats.org/officeDocument/2006/relationships/chart" Target="../charts/chart18.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0.xml"/><Relationship Id="rId7" Type="http://schemas.openxmlformats.org/officeDocument/2006/relationships/chart" Target="../charts/chart24.xml"/><Relationship Id="rId2" Type="http://schemas.openxmlformats.org/officeDocument/2006/relationships/chart" Target="../charts/chart19.xml"/><Relationship Id="rId1" Type="http://schemas.openxmlformats.org/officeDocument/2006/relationships/image" Target="../media/image1.png"/><Relationship Id="rId6" Type="http://schemas.openxmlformats.org/officeDocument/2006/relationships/chart" Target="../charts/chart23.xml"/><Relationship Id="rId5" Type="http://schemas.openxmlformats.org/officeDocument/2006/relationships/chart" Target="../charts/chart22.xml"/><Relationship Id="rId4"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8</xdr:col>
      <xdr:colOff>100013</xdr:colOff>
      <xdr:row>8</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295275</xdr:colOff>
      <xdr:row>9</xdr:row>
      <xdr:rowOff>123825</xdr:rowOff>
    </xdr:from>
    <xdr:to>
      <xdr:col>7</xdr:col>
      <xdr:colOff>466725</xdr:colOff>
      <xdr:row>16</xdr:row>
      <xdr:rowOff>104775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590550</xdr:colOff>
      <xdr:row>27</xdr:row>
      <xdr:rowOff>171451</xdr:rowOff>
    </xdr:from>
    <xdr:to>
      <xdr:col>17</xdr:col>
      <xdr:colOff>590550</xdr:colOff>
      <xdr:row>37</xdr:row>
      <xdr:rowOff>38101</xdr:rowOff>
    </xdr:to>
    <mc:AlternateContent xmlns:mc="http://schemas.openxmlformats.org/markup-compatibility/2006" xmlns:a14="http://schemas.microsoft.com/office/drawing/2010/main">
      <mc:Choice Requires="a14">
        <xdr:graphicFrame macro="">
          <xdr:nvGraphicFramePr>
            <xdr:cNvPr id="6" name="COUNTRIES"/>
            <xdr:cNvGraphicFramePr/>
          </xdr:nvGraphicFramePr>
          <xdr:xfrm>
            <a:off x="0" y="0"/>
            <a:ext cx="0" cy="0"/>
          </xdr:xfrm>
          <a:graphic>
            <a:graphicData uri="http://schemas.microsoft.com/office/drawing/2010/slicer">
              <sle:slicer xmlns:sle="http://schemas.microsoft.com/office/drawing/2010/slicer" name="COUNTRIES"/>
            </a:graphicData>
          </a:graphic>
        </xdr:graphicFrame>
      </mc:Choice>
      <mc:Fallback xmlns="">
        <xdr:sp macro="" textlink="">
          <xdr:nvSpPr>
            <xdr:cNvPr id="0" name=""/>
            <xdr:cNvSpPr>
              <a:spLocks noTextEdit="1"/>
            </xdr:cNvSpPr>
          </xdr:nvSpPr>
          <xdr:spPr>
            <a:xfrm>
              <a:off x="9563100" y="5314951"/>
              <a:ext cx="1828800" cy="17716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428625</xdr:colOff>
      <xdr:row>2</xdr:row>
      <xdr:rowOff>161924</xdr:rowOff>
    </xdr:from>
    <xdr:to>
      <xdr:col>13</xdr:col>
      <xdr:colOff>428625</xdr:colOff>
      <xdr:row>8</xdr:row>
      <xdr:rowOff>38099</xdr:rowOff>
    </xdr:to>
    <mc:AlternateContent xmlns:mc="http://schemas.openxmlformats.org/markup-compatibility/2006" xmlns:a14="http://schemas.microsoft.com/office/drawing/2010/main">
      <mc:Choice Requires="a14">
        <xdr:graphicFrame macro="">
          <xdr:nvGraphicFramePr>
            <xdr:cNvPr id="8"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6962775" y="542924"/>
              <a:ext cx="1828800" cy="10191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147637</xdr:colOff>
      <xdr:row>28</xdr:row>
      <xdr:rowOff>38100</xdr:rowOff>
    </xdr:from>
    <xdr:to>
      <xdr:col>10</xdr:col>
      <xdr:colOff>452437</xdr:colOff>
      <xdr:row>41</xdr:row>
      <xdr:rowOff>161925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838200</xdr:colOff>
      <xdr:row>43</xdr:row>
      <xdr:rowOff>85725</xdr:rowOff>
    </xdr:from>
    <xdr:to>
      <xdr:col>10</xdr:col>
      <xdr:colOff>142875</xdr:colOff>
      <xdr:row>57</xdr:row>
      <xdr:rowOff>161925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28575</xdr:colOff>
      <xdr:row>58</xdr:row>
      <xdr:rowOff>114300</xdr:rowOff>
    </xdr:from>
    <xdr:to>
      <xdr:col>7</xdr:col>
      <xdr:colOff>590550</xdr:colOff>
      <xdr:row>69</xdr:row>
      <xdr:rowOff>28575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352424</xdr:colOff>
      <xdr:row>10</xdr:row>
      <xdr:rowOff>152401</xdr:rowOff>
    </xdr:from>
    <xdr:to>
      <xdr:col>17</xdr:col>
      <xdr:colOff>57150</xdr:colOff>
      <xdr:row>13</xdr:row>
      <xdr:rowOff>28575</xdr:rowOff>
    </xdr:to>
    <mc:AlternateContent xmlns:mc="http://schemas.openxmlformats.org/markup-compatibility/2006" xmlns:a14="http://schemas.microsoft.com/office/drawing/2010/main">
      <mc:Choice Requires="a14">
        <xdr:graphicFrame macro="">
          <xdr:nvGraphicFramePr>
            <xdr:cNvPr id="9" name="SHORT MONTH"/>
            <xdr:cNvGraphicFramePr/>
          </xdr:nvGraphicFramePr>
          <xdr:xfrm>
            <a:off x="0" y="0"/>
            <a:ext cx="0" cy="0"/>
          </xdr:xfrm>
          <a:graphic>
            <a:graphicData uri="http://schemas.microsoft.com/office/drawing/2010/slicer">
              <sle:slicer xmlns:sle="http://schemas.microsoft.com/office/drawing/2010/slicer" name="SHORT MONTH"/>
            </a:graphicData>
          </a:graphic>
        </xdr:graphicFrame>
      </mc:Choice>
      <mc:Fallback xmlns="">
        <xdr:sp macro="" textlink="">
          <xdr:nvSpPr>
            <xdr:cNvPr id="0" name=""/>
            <xdr:cNvSpPr>
              <a:spLocks noTextEdit="1"/>
            </xdr:cNvSpPr>
          </xdr:nvSpPr>
          <xdr:spPr>
            <a:xfrm>
              <a:off x="5667374" y="2057401"/>
              <a:ext cx="5800726" cy="4476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604837</xdr:colOff>
      <xdr:row>14</xdr:row>
      <xdr:rowOff>19050</xdr:rowOff>
    </xdr:from>
    <xdr:to>
      <xdr:col>14</xdr:col>
      <xdr:colOff>300037</xdr:colOff>
      <xdr:row>28</xdr:row>
      <xdr:rowOff>95250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428625</xdr:colOff>
      <xdr:row>43</xdr:row>
      <xdr:rowOff>161925</xdr:rowOff>
    </xdr:from>
    <xdr:to>
      <xdr:col>12</xdr:col>
      <xdr:colOff>428625</xdr:colOff>
      <xdr:row>57</xdr:row>
      <xdr:rowOff>19050</xdr:rowOff>
    </xdr:to>
    <mc:AlternateContent xmlns:mc="http://schemas.openxmlformats.org/markup-compatibility/2006" xmlns:a14="http://schemas.microsoft.com/office/drawing/2010/main">
      <mc:Choice Requires="a14">
        <xdr:graphicFrame macro="">
          <xdr:nvGraphicFramePr>
            <xdr:cNvPr id="5" name="MONTHS"/>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6886575" y="83534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428625</xdr:colOff>
      <xdr:row>2</xdr:row>
      <xdr:rowOff>47626</xdr:rowOff>
    </xdr:from>
    <xdr:to>
      <xdr:col>17</xdr:col>
      <xdr:colOff>428625</xdr:colOff>
      <xdr:row>11</xdr:row>
      <xdr:rowOff>180976</xdr:rowOff>
    </xdr:to>
    <mc:AlternateContent xmlns:mc="http://schemas.openxmlformats.org/markup-compatibility/2006" xmlns:a14="http://schemas.microsoft.com/office/drawing/2010/main">
      <mc:Choice Requires="a14">
        <xdr:graphicFrame macro="">
          <xdr:nvGraphicFramePr>
            <xdr:cNvPr id="2" name="COUNTRIES 1"/>
            <xdr:cNvGraphicFramePr/>
          </xdr:nvGraphicFramePr>
          <xdr:xfrm>
            <a:off x="0" y="0"/>
            <a:ext cx="0" cy="0"/>
          </xdr:xfrm>
          <a:graphic>
            <a:graphicData uri="http://schemas.microsoft.com/office/drawing/2010/slicer">
              <sle:slicer xmlns:sle="http://schemas.microsoft.com/office/drawing/2010/slicer" name="COUNTRIES 1"/>
            </a:graphicData>
          </a:graphic>
        </xdr:graphicFrame>
      </mc:Choice>
      <mc:Fallback xmlns="">
        <xdr:sp macro="" textlink="">
          <xdr:nvSpPr>
            <xdr:cNvPr id="0" name=""/>
            <xdr:cNvSpPr>
              <a:spLocks noTextEdit="1"/>
            </xdr:cNvSpPr>
          </xdr:nvSpPr>
          <xdr:spPr>
            <a:xfrm>
              <a:off x="10182225" y="428626"/>
              <a:ext cx="1828800" cy="18478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228600</xdr:colOff>
      <xdr:row>5</xdr:row>
      <xdr:rowOff>142876</xdr:rowOff>
    </xdr:from>
    <xdr:to>
      <xdr:col>14</xdr:col>
      <xdr:colOff>228600</xdr:colOff>
      <xdr:row>8</xdr:row>
      <xdr:rowOff>0</xdr:rowOff>
    </xdr:to>
    <mc:AlternateContent xmlns:mc="http://schemas.openxmlformats.org/markup-compatibility/2006" xmlns:a14="http://schemas.microsoft.com/office/drawing/2010/main">
      <mc:Choice Requires="a14">
        <xdr:graphicFrame macro="">
          <xdr:nvGraphicFramePr>
            <xdr:cNvPr id="10" name="YEARS 1"/>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8153400" y="1095376"/>
              <a:ext cx="1828800" cy="4286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600075</xdr:colOff>
      <xdr:row>13</xdr:row>
      <xdr:rowOff>66676</xdr:rowOff>
    </xdr:from>
    <xdr:to>
      <xdr:col>16</xdr:col>
      <xdr:colOff>600075</xdr:colOff>
      <xdr:row>23</xdr:row>
      <xdr:rowOff>180976</xdr:rowOff>
    </xdr:to>
    <mc:AlternateContent xmlns:mc="http://schemas.openxmlformats.org/markup-compatibility/2006" xmlns:a14="http://schemas.microsoft.com/office/drawing/2010/main">
      <mc:Choice Requires="a14">
        <xdr:graphicFrame macro="">
          <xdr:nvGraphicFramePr>
            <xdr:cNvPr id="11" name="BRANDS "/>
            <xdr:cNvGraphicFramePr/>
          </xdr:nvGraphicFramePr>
          <xdr:xfrm>
            <a:off x="0" y="0"/>
            <a:ext cx="0" cy="0"/>
          </xdr:xfrm>
          <a:graphic>
            <a:graphicData uri="http://schemas.microsoft.com/office/drawing/2010/slicer">
              <sle:slicer xmlns:sle="http://schemas.microsoft.com/office/drawing/2010/slicer" name="BRANDS "/>
            </a:graphicData>
          </a:graphic>
        </xdr:graphicFrame>
      </mc:Choice>
      <mc:Fallback xmlns="">
        <xdr:sp macro="" textlink="">
          <xdr:nvSpPr>
            <xdr:cNvPr id="0" name=""/>
            <xdr:cNvSpPr>
              <a:spLocks noTextEdit="1"/>
            </xdr:cNvSpPr>
          </xdr:nvSpPr>
          <xdr:spPr>
            <a:xfrm>
              <a:off x="9744075" y="2543176"/>
              <a:ext cx="1828800" cy="2019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361950</xdr:colOff>
      <xdr:row>0</xdr:row>
      <xdr:rowOff>104775</xdr:rowOff>
    </xdr:from>
    <xdr:to>
      <xdr:col>9</xdr:col>
      <xdr:colOff>342900</xdr:colOff>
      <xdr:row>9</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95250</xdr:colOff>
      <xdr:row>44</xdr:row>
      <xdr:rowOff>9526</xdr:rowOff>
    </xdr:from>
    <xdr:to>
      <xdr:col>14</xdr:col>
      <xdr:colOff>95250</xdr:colOff>
      <xdr:row>53</xdr:row>
      <xdr:rowOff>28576</xdr:rowOff>
    </xdr:to>
    <mc:AlternateContent xmlns:mc="http://schemas.openxmlformats.org/markup-compatibility/2006" xmlns:a14="http://schemas.microsoft.com/office/drawing/2010/main">
      <mc:Choice Requires="a14">
        <xdr:graphicFrame macro="">
          <xdr:nvGraphicFramePr>
            <xdr:cNvPr id="15"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020050" y="8391526"/>
              <a:ext cx="1828800" cy="17335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176212</xdr:colOff>
      <xdr:row>43</xdr:row>
      <xdr:rowOff>104775</xdr:rowOff>
    </xdr:from>
    <xdr:to>
      <xdr:col>10</xdr:col>
      <xdr:colOff>119062</xdr:colOff>
      <xdr:row>57</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366712</xdr:colOff>
      <xdr:row>9</xdr:row>
      <xdr:rowOff>161925</xdr:rowOff>
    </xdr:from>
    <xdr:to>
      <xdr:col>10</xdr:col>
      <xdr:colOff>309562</xdr:colOff>
      <xdr:row>24</xdr:row>
      <xdr:rowOff>47625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596105</xdr:colOff>
      <xdr:row>24</xdr:row>
      <xdr:rowOff>93661</xdr:rowOff>
    </xdr:from>
    <xdr:to>
      <xdr:col>10</xdr:col>
      <xdr:colOff>585789</xdr:colOff>
      <xdr:row>38</xdr:row>
      <xdr:rowOff>169861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166687</xdr:colOff>
      <xdr:row>10</xdr:row>
      <xdr:rowOff>114300</xdr:rowOff>
    </xdr:from>
    <xdr:to>
      <xdr:col>11</xdr:col>
      <xdr:colOff>547687</xdr:colOff>
      <xdr:row>25</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314325</xdr:colOff>
      <xdr:row>0</xdr:row>
      <xdr:rowOff>0</xdr:rowOff>
    </xdr:from>
    <xdr:to>
      <xdr:col>12</xdr:col>
      <xdr:colOff>85725</xdr:colOff>
      <xdr:row>9</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461962</xdr:colOff>
      <xdr:row>1</xdr:row>
      <xdr:rowOff>104776</xdr:rowOff>
    </xdr:from>
    <xdr:to>
      <xdr:col>22</xdr:col>
      <xdr:colOff>461962</xdr:colOff>
      <xdr:row>12</xdr:row>
      <xdr:rowOff>28576</xdr:rowOff>
    </xdr:to>
    <mc:AlternateContent xmlns:mc="http://schemas.openxmlformats.org/markup-compatibility/2006">
      <mc:Choice xmlns:a14="http://schemas.microsoft.com/office/drawing/2010/main" Requires="a14">
        <xdr:graphicFrame macro="">
          <xdr:nvGraphicFramePr>
            <xdr:cNvPr id="6" name="BRANDS  1"/>
            <xdr:cNvGraphicFramePr/>
          </xdr:nvGraphicFramePr>
          <xdr:xfrm>
            <a:off x="0" y="0"/>
            <a:ext cx="0" cy="0"/>
          </xdr:xfrm>
          <a:graphic>
            <a:graphicData uri="http://schemas.microsoft.com/office/drawing/2010/slicer">
              <sle:slicer xmlns:sle="http://schemas.microsoft.com/office/drawing/2010/slicer" name="BRANDS  1"/>
            </a:graphicData>
          </a:graphic>
        </xdr:graphicFrame>
      </mc:Choice>
      <mc:Fallback>
        <xdr:sp macro="" textlink="">
          <xdr:nvSpPr>
            <xdr:cNvPr id="0" name=""/>
            <xdr:cNvSpPr>
              <a:spLocks noTextEdit="1"/>
            </xdr:cNvSpPr>
          </xdr:nvSpPr>
          <xdr:spPr>
            <a:xfrm>
              <a:off x="19309556" y="295276"/>
              <a:ext cx="1821656" cy="2019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335756</xdr:colOff>
      <xdr:row>14</xdr:row>
      <xdr:rowOff>7145</xdr:rowOff>
    </xdr:from>
    <xdr:to>
      <xdr:col>22</xdr:col>
      <xdr:colOff>335756</xdr:colOff>
      <xdr:row>21</xdr:row>
      <xdr:rowOff>159544</xdr:rowOff>
    </xdr:to>
    <mc:AlternateContent xmlns:mc="http://schemas.openxmlformats.org/markup-compatibility/2006">
      <mc:Choice xmlns:a14="http://schemas.microsoft.com/office/drawing/2010/main" Requires="a14">
        <xdr:graphicFrame macro="">
          <xdr:nvGraphicFramePr>
            <xdr:cNvPr id="7" name="COUNTRIES 2"/>
            <xdr:cNvGraphicFramePr/>
          </xdr:nvGraphicFramePr>
          <xdr:xfrm>
            <a:off x="0" y="0"/>
            <a:ext cx="0" cy="0"/>
          </xdr:xfrm>
          <a:graphic>
            <a:graphicData uri="http://schemas.microsoft.com/office/drawing/2010/slicer">
              <sle:slicer xmlns:sle="http://schemas.microsoft.com/office/drawing/2010/slicer" name="COUNTRIES 2"/>
            </a:graphicData>
          </a:graphic>
        </xdr:graphicFrame>
      </mc:Choice>
      <mc:Fallback>
        <xdr:sp macro="" textlink="">
          <xdr:nvSpPr>
            <xdr:cNvPr id="0" name=""/>
            <xdr:cNvSpPr>
              <a:spLocks noTextEdit="1"/>
            </xdr:cNvSpPr>
          </xdr:nvSpPr>
          <xdr:spPr>
            <a:xfrm>
              <a:off x="19183350" y="2674145"/>
              <a:ext cx="1821656" cy="14858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116680</xdr:colOff>
      <xdr:row>1</xdr:row>
      <xdr:rowOff>78582</xdr:rowOff>
    </xdr:from>
    <xdr:to>
      <xdr:col>19</xdr:col>
      <xdr:colOff>116680</xdr:colOff>
      <xdr:row>3</xdr:row>
      <xdr:rowOff>164306</xdr:rowOff>
    </xdr:to>
    <mc:AlternateContent xmlns:mc="http://schemas.openxmlformats.org/markup-compatibility/2006">
      <mc:Choice xmlns:a14="http://schemas.microsoft.com/office/drawing/2010/main" Requires="a14">
        <xdr:graphicFrame macro="">
          <xdr:nvGraphicFramePr>
            <xdr:cNvPr id="8" name="YEARS 2"/>
            <xdr:cNvGraphicFramePr/>
          </xdr:nvGraphicFramePr>
          <xdr:xfrm>
            <a:off x="0" y="0"/>
            <a:ext cx="0" cy="0"/>
          </xdr:xfrm>
          <a:graphic>
            <a:graphicData uri="http://schemas.microsoft.com/office/drawing/2010/slicer">
              <sle:slicer xmlns:sle="http://schemas.microsoft.com/office/drawing/2010/slicer" name="YEARS 2"/>
            </a:graphicData>
          </a:graphic>
        </xdr:graphicFrame>
      </mc:Choice>
      <mc:Fallback>
        <xdr:sp macro="" textlink="">
          <xdr:nvSpPr>
            <xdr:cNvPr id="0" name=""/>
            <xdr:cNvSpPr>
              <a:spLocks noTextEdit="1"/>
            </xdr:cNvSpPr>
          </xdr:nvSpPr>
          <xdr:spPr>
            <a:xfrm>
              <a:off x="17142618" y="269082"/>
              <a:ext cx="1821656" cy="4667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383381</xdr:colOff>
      <xdr:row>8</xdr:row>
      <xdr:rowOff>19051</xdr:rowOff>
    </xdr:from>
    <xdr:to>
      <xdr:col>16</xdr:col>
      <xdr:colOff>390524</xdr:colOff>
      <xdr:row>15</xdr:row>
      <xdr:rowOff>178595</xdr:rowOff>
    </xdr:to>
    <mc:AlternateContent xmlns:mc="http://schemas.openxmlformats.org/markup-compatibility/2006">
      <mc:Choice xmlns:a14="http://schemas.microsoft.com/office/drawing/2010/main" Requires="a14">
        <xdr:graphicFrame macro="">
          <xdr:nvGraphicFramePr>
            <xdr:cNvPr id="4" name="QUARTERS"/>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dr:sp macro="" textlink="">
          <xdr:nvSpPr>
            <xdr:cNvPr id="0" name=""/>
            <xdr:cNvSpPr>
              <a:spLocks noTextEdit="1"/>
            </xdr:cNvSpPr>
          </xdr:nvSpPr>
          <xdr:spPr>
            <a:xfrm>
              <a:off x="15587662" y="1543051"/>
              <a:ext cx="1828800" cy="149304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xdr:colOff>
      <xdr:row>0</xdr:row>
      <xdr:rowOff>28575</xdr:rowOff>
    </xdr:from>
    <xdr:to>
      <xdr:col>12</xdr:col>
      <xdr:colOff>104775</xdr:colOff>
      <xdr:row>3</xdr:row>
      <xdr:rowOff>0</xdr:rowOff>
    </xdr:to>
    <xdr:sp macro="" textlink="">
      <xdr:nvSpPr>
        <xdr:cNvPr id="2" name="Rectangle 1"/>
        <xdr:cNvSpPr/>
      </xdr:nvSpPr>
      <xdr:spPr>
        <a:xfrm>
          <a:off x="9525" y="28575"/>
          <a:ext cx="7410450" cy="542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9525</xdr:colOff>
      <xdr:row>6</xdr:row>
      <xdr:rowOff>142875</xdr:rowOff>
    </xdr:from>
    <xdr:to>
      <xdr:col>2</xdr:col>
      <xdr:colOff>257175</xdr:colOff>
      <xdr:row>9</xdr:row>
      <xdr:rowOff>114300</xdr:rowOff>
    </xdr:to>
    <xdr:sp macro="" textlink="">
      <xdr:nvSpPr>
        <xdr:cNvPr id="3" name="Rectangle 2"/>
        <xdr:cNvSpPr/>
      </xdr:nvSpPr>
      <xdr:spPr>
        <a:xfrm>
          <a:off x="9525" y="1285875"/>
          <a:ext cx="1466850" cy="542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9525</xdr:colOff>
      <xdr:row>10</xdr:row>
      <xdr:rowOff>9525</xdr:rowOff>
    </xdr:from>
    <xdr:to>
      <xdr:col>2</xdr:col>
      <xdr:colOff>257175</xdr:colOff>
      <xdr:row>12</xdr:row>
      <xdr:rowOff>171450</xdr:rowOff>
    </xdr:to>
    <xdr:sp macro="" textlink="">
      <xdr:nvSpPr>
        <xdr:cNvPr id="4" name="Rectangle 3"/>
        <xdr:cNvSpPr/>
      </xdr:nvSpPr>
      <xdr:spPr>
        <a:xfrm>
          <a:off x="9525" y="1914525"/>
          <a:ext cx="1466850" cy="542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9525</xdr:colOff>
      <xdr:row>13</xdr:row>
      <xdr:rowOff>66675</xdr:rowOff>
    </xdr:from>
    <xdr:to>
      <xdr:col>2</xdr:col>
      <xdr:colOff>257175</xdr:colOff>
      <xdr:row>16</xdr:row>
      <xdr:rowOff>38100</xdr:rowOff>
    </xdr:to>
    <xdr:sp macro="" textlink="">
      <xdr:nvSpPr>
        <xdr:cNvPr id="5" name="Rectangle 4"/>
        <xdr:cNvSpPr/>
      </xdr:nvSpPr>
      <xdr:spPr>
        <a:xfrm>
          <a:off x="9525" y="2543175"/>
          <a:ext cx="1466850" cy="542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9525</xdr:colOff>
      <xdr:row>16</xdr:row>
      <xdr:rowOff>123825</xdr:rowOff>
    </xdr:from>
    <xdr:to>
      <xdr:col>2</xdr:col>
      <xdr:colOff>257175</xdr:colOff>
      <xdr:row>19</xdr:row>
      <xdr:rowOff>95250</xdr:rowOff>
    </xdr:to>
    <xdr:sp macro="" textlink="">
      <xdr:nvSpPr>
        <xdr:cNvPr id="6" name="Rectangle 5"/>
        <xdr:cNvSpPr/>
      </xdr:nvSpPr>
      <xdr:spPr>
        <a:xfrm>
          <a:off x="9525" y="3171825"/>
          <a:ext cx="1466850" cy="542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19</xdr:row>
      <xdr:rowOff>180975</xdr:rowOff>
    </xdr:from>
    <xdr:to>
      <xdr:col>2</xdr:col>
      <xdr:colOff>247650</xdr:colOff>
      <xdr:row>22</xdr:row>
      <xdr:rowOff>152400</xdr:rowOff>
    </xdr:to>
    <xdr:sp macro="" textlink="">
      <xdr:nvSpPr>
        <xdr:cNvPr id="7" name="Rectangle 6"/>
        <xdr:cNvSpPr/>
      </xdr:nvSpPr>
      <xdr:spPr>
        <a:xfrm>
          <a:off x="0" y="3800475"/>
          <a:ext cx="1466850" cy="542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2</xdr:col>
      <xdr:colOff>371475</xdr:colOff>
      <xdr:row>0</xdr:row>
      <xdr:rowOff>0</xdr:rowOff>
    </xdr:from>
    <xdr:ext cx="5810250" cy="731520"/>
    <xdr:sp macro="" textlink="">
      <xdr:nvSpPr>
        <xdr:cNvPr id="8" name="TextBox 7"/>
        <xdr:cNvSpPr txBox="1"/>
      </xdr:nvSpPr>
      <xdr:spPr>
        <a:xfrm>
          <a:off x="1590675" y="0"/>
          <a:ext cx="5810250" cy="7315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GB" sz="1800" b="1"/>
            <a:t>INTERNATIONAL BREWERIES SALES DASHBOARD</a:t>
          </a:r>
        </a:p>
        <a:p>
          <a:pPr algn="ctr"/>
          <a:r>
            <a:rPr lang="en-GB" sz="1800" b="1"/>
            <a:t>(COUNTRY ANALYSIS)</a:t>
          </a:r>
        </a:p>
      </xdr:txBody>
    </xdr:sp>
    <xdr:clientData/>
  </xdr:oneCellAnchor>
  <xdr:twoCellAnchor editAs="oneCell">
    <xdr:from>
      <xdr:col>0</xdr:col>
      <xdr:colOff>0</xdr:colOff>
      <xdr:row>0</xdr:row>
      <xdr:rowOff>0</xdr:rowOff>
    </xdr:from>
    <xdr:to>
      <xdr:col>2</xdr:col>
      <xdr:colOff>381000</xdr:colOff>
      <xdr:row>3</xdr:row>
      <xdr:rowOff>0</xdr:rowOff>
    </xdr:to>
    <xdr:pic>
      <xdr:nvPicPr>
        <xdr:cNvPr id="9" name="Picture 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600200" cy="571500"/>
        </a:xfrm>
        <a:prstGeom prst="rect">
          <a:avLst/>
        </a:prstGeom>
      </xdr:spPr>
    </xdr:pic>
    <xdr:clientData/>
  </xdr:twoCellAnchor>
  <xdr:oneCellAnchor>
    <xdr:from>
      <xdr:col>0</xdr:col>
      <xdr:colOff>9525</xdr:colOff>
      <xdr:row>6</xdr:row>
      <xdr:rowOff>142875</xdr:rowOff>
    </xdr:from>
    <xdr:ext cx="1352550" cy="200025"/>
    <xdr:sp macro="" textlink="">
      <xdr:nvSpPr>
        <xdr:cNvPr id="10" name="TextBox 9"/>
        <xdr:cNvSpPr txBox="1"/>
      </xdr:nvSpPr>
      <xdr:spPr>
        <a:xfrm>
          <a:off x="9525" y="1285875"/>
          <a:ext cx="1352550" cy="200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200" b="1"/>
            <a:t>Total Sales</a:t>
          </a:r>
        </a:p>
      </xdr:txBody>
    </xdr:sp>
    <xdr:clientData/>
  </xdr:oneCellAnchor>
  <xdr:oneCellAnchor>
    <xdr:from>
      <xdr:col>0</xdr:col>
      <xdr:colOff>9525</xdr:colOff>
      <xdr:row>10</xdr:row>
      <xdr:rowOff>9525</xdr:rowOff>
    </xdr:from>
    <xdr:ext cx="1352550" cy="200025"/>
    <xdr:sp macro="" textlink="">
      <xdr:nvSpPr>
        <xdr:cNvPr id="11" name="TextBox 10"/>
        <xdr:cNvSpPr txBox="1"/>
      </xdr:nvSpPr>
      <xdr:spPr>
        <a:xfrm>
          <a:off x="9525" y="1914525"/>
          <a:ext cx="1352550" cy="200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200" b="1"/>
            <a:t>Total Cost</a:t>
          </a:r>
        </a:p>
      </xdr:txBody>
    </xdr:sp>
    <xdr:clientData/>
  </xdr:oneCellAnchor>
  <xdr:oneCellAnchor>
    <xdr:from>
      <xdr:col>0</xdr:col>
      <xdr:colOff>9525</xdr:colOff>
      <xdr:row>13</xdr:row>
      <xdr:rowOff>66675</xdr:rowOff>
    </xdr:from>
    <xdr:ext cx="1352550" cy="200025"/>
    <xdr:sp macro="" textlink="">
      <xdr:nvSpPr>
        <xdr:cNvPr id="12" name="TextBox 11"/>
        <xdr:cNvSpPr txBox="1"/>
      </xdr:nvSpPr>
      <xdr:spPr>
        <a:xfrm>
          <a:off x="9525" y="2543175"/>
          <a:ext cx="1352550" cy="200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200" b="1"/>
            <a:t>Total Profit</a:t>
          </a:r>
        </a:p>
      </xdr:txBody>
    </xdr:sp>
    <xdr:clientData/>
  </xdr:oneCellAnchor>
  <xdr:oneCellAnchor>
    <xdr:from>
      <xdr:col>0</xdr:col>
      <xdr:colOff>9525</xdr:colOff>
      <xdr:row>16</xdr:row>
      <xdr:rowOff>123825</xdr:rowOff>
    </xdr:from>
    <xdr:ext cx="1352550" cy="200025"/>
    <xdr:sp macro="" textlink="">
      <xdr:nvSpPr>
        <xdr:cNvPr id="13" name="TextBox 12"/>
        <xdr:cNvSpPr txBox="1"/>
      </xdr:nvSpPr>
      <xdr:spPr>
        <a:xfrm>
          <a:off x="9525" y="3171825"/>
          <a:ext cx="1352550" cy="200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200" b="1"/>
            <a:t>Total</a:t>
          </a:r>
          <a:r>
            <a:rPr lang="en-GB" sz="1200" b="1" baseline="0"/>
            <a:t> Brands</a:t>
          </a:r>
          <a:endParaRPr lang="en-GB" sz="1200" b="1"/>
        </a:p>
      </xdr:txBody>
    </xdr:sp>
    <xdr:clientData/>
  </xdr:oneCellAnchor>
  <xdr:oneCellAnchor>
    <xdr:from>
      <xdr:col>0</xdr:col>
      <xdr:colOff>0</xdr:colOff>
      <xdr:row>19</xdr:row>
      <xdr:rowOff>180975</xdr:rowOff>
    </xdr:from>
    <xdr:ext cx="1463040" cy="200025"/>
    <xdr:sp macro="" textlink="">
      <xdr:nvSpPr>
        <xdr:cNvPr id="14" name="TextBox 13"/>
        <xdr:cNvSpPr txBox="1"/>
      </xdr:nvSpPr>
      <xdr:spPr>
        <a:xfrm>
          <a:off x="0" y="3800475"/>
          <a:ext cx="1463040" cy="200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200" b="1"/>
            <a:t>No</a:t>
          </a:r>
          <a:r>
            <a:rPr lang="en-GB" sz="1200" b="1" baseline="0"/>
            <a:t> of Salespersons</a:t>
          </a:r>
          <a:endParaRPr lang="en-GB" sz="1200" b="1"/>
        </a:p>
      </xdr:txBody>
    </xdr:sp>
    <xdr:clientData/>
  </xdr:oneCellAnchor>
  <xdr:twoCellAnchor>
    <xdr:from>
      <xdr:col>0</xdr:col>
      <xdr:colOff>9525</xdr:colOff>
      <xdr:row>3</xdr:row>
      <xdr:rowOff>57150</xdr:rowOff>
    </xdr:from>
    <xdr:to>
      <xdr:col>2</xdr:col>
      <xdr:colOff>257175</xdr:colOff>
      <xdr:row>6</xdr:row>
      <xdr:rowOff>28575</xdr:rowOff>
    </xdr:to>
    <xdr:sp macro="" textlink="">
      <xdr:nvSpPr>
        <xdr:cNvPr id="15" name="Rectangle 14"/>
        <xdr:cNvSpPr/>
      </xdr:nvSpPr>
      <xdr:spPr>
        <a:xfrm>
          <a:off x="9525" y="628650"/>
          <a:ext cx="1466850" cy="542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0</xdr:col>
      <xdr:colOff>0</xdr:colOff>
      <xdr:row>3</xdr:row>
      <xdr:rowOff>28575</xdr:rowOff>
    </xdr:from>
    <xdr:ext cx="1352550" cy="200025"/>
    <xdr:sp macro="" textlink="">
      <xdr:nvSpPr>
        <xdr:cNvPr id="16" name="TextBox 15"/>
        <xdr:cNvSpPr txBox="1"/>
      </xdr:nvSpPr>
      <xdr:spPr>
        <a:xfrm>
          <a:off x="0" y="600075"/>
          <a:ext cx="1352550" cy="200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200" b="1"/>
            <a:t>Total Revenue</a:t>
          </a:r>
        </a:p>
      </xdr:txBody>
    </xdr:sp>
    <xdr:clientData/>
  </xdr:oneCellAnchor>
  <xdr:oneCellAnchor>
    <xdr:from>
      <xdr:col>0</xdr:col>
      <xdr:colOff>0</xdr:colOff>
      <xdr:row>4</xdr:row>
      <xdr:rowOff>76200</xdr:rowOff>
    </xdr:from>
    <xdr:ext cx="1485900" cy="302660"/>
    <xdr:sp macro="" textlink="METRICS!A2">
      <xdr:nvSpPr>
        <xdr:cNvPr id="17" name="TextBox 16"/>
        <xdr:cNvSpPr txBox="1"/>
      </xdr:nvSpPr>
      <xdr:spPr>
        <a:xfrm>
          <a:off x="0" y="838200"/>
          <a:ext cx="1485900" cy="302660"/>
        </a:xfrm>
        <a:prstGeom prst="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noAutofit/>
        </a:bodyPr>
        <a:lstStyle/>
        <a:p>
          <a:fld id="{3D21A636-191D-40D3-B4E4-722A4BF9CF9D}" type="TxLink">
            <a:rPr lang="en-US" sz="1600" b="1" i="0" u="none" strike="noStrike">
              <a:solidFill>
                <a:sysClr val="windowText" lastClr="000000"/>
              </a:solidFill>
              <a:latin typeface="Calibri"/>
              <a:cs typeface="Calibri"/>
            </a:rPr>
            <a:pPr/>
            <a:t> $347,480,070 </a:t>
          </a:fld>
          <a:endParaRPr lang="en-GB" sz="1600" b="1">
            <a:solidFill>
              <a:sysClr val="windowText" lastClr="000000"/>
            </a:solidFill>
          </a:endParaRPr>
        </a:p>
      </xdr:txBody>
    </xdr:sp>
    <xdr:clientData/>
  </xdr:oneCellAnchor>
  <xdr:oneCellAnchor>
    <xdr:from>
      <xdr:col>0</xdr:col>
      <xdr:colOff>257175</xdr:colOff>
      <xdr:row>8</xdr:row>
      <xdr:rowOff>0</xdr:rowOff>
    </xdr:from>
    <xdr:ext cx="962025" cy="302660"/>
    <xdr:sp macro="" textlink="METRICS!A6">
      <xdr:nvSpPr>
        <xdr:cNvPr id="18" name="TextBox 17"/>
        <xdr:cNvSpPr txBox="1"/>
      </xdr:nvSpPr>
      <xdr:spPr>
        <a:xfrm>
          <a:off x="257175" y="1524000"/>
          <a:ext cx="962025" cy="302660"/>
        </a:xfrm>
        <a:prstGeom prst="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noAutofit/>
        </a:bodyPr>
        <a:lstStyle/>
        <a:p>
          <a:pPr marL="0" indent="0"/>
          <a:fld id="{B70F70F4-D68C-4776-B54C-7F19CC303FD1}" type="TxLink">
            <a:rPr lang="en-US" sz="1600" b="1" i="0" u="none" strike="noStrike">
              <a:solidFill>
                <a:sysClr val="windowText" lastClr="000000"/>
              </a:solidFill>
              <a:latin typeface="Calibri"/>
              <a:ea typeface="+mn-ea"/>
              <a:cs typeface="Calibri"/>
            </a:rPr>
            <a:pPr marL="0" indent="0"/>
            <a:t> 890,722 </a:t>
          </a:fld>
          <a:endParaRPr lang="en-GB" sz="1600" b="1" i="0" u="none" strike="noStrike">
            <a:solidFill>
              <a:sysClr val="windowText" lastClr="000000"/>
            </a:solidFill>
            <a:latin typeface="Calibri"/>
            <a:ea typeface="+mn-ea"/>
            <a:cs typeface="Calibri"/>
          </a:endParaRPr>
        </a:p>
      </xdr:txBody>
    </xdr:sp>
    <xdr:clientData/>
  </xdr:oneCellAnchor>
  <xdr:oneCellAnchor>
    <xdr:from>
      <xdr:col>0</xdr:col>
      <xdr:colOff>38101</xdr:colOff>
      <xdr:row>11</xdr:row>
      <xdr:rowOff>57150</xdr:rowOff>
    </xdr:from>
    <xdr:ext cx="1447800" cy="302660"/>
    <xdr:sp macro="" textlink="METRICS!A9">
      <xdr:nvSpPr>
        <xdr:cNvPr id="19" name="TextBox 18"/>
        <xdr:cNvSpPr txBox="1"/>
      </xdr:nvSpPr>
      <xdr:spPr>
        <a:xfrm>
          <a:off x="38101" y="2152650"/>
          <a:ext cx="1447800" cy="302660"/>
        </a:xfrm>
        <a:prstGeom prst="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noAutofit/>
        </a:bodyPr>
        <a:lstStyle/>
        <a:p>
          <a:pPr marL="0" indent="0"/>
          <a:fld id="{912ECEC4-66EA-4FD8-B0AA-E95E9AE5842C}" type="TxLink">
            <a:rPr lang="en-US" sz="1600" b="1" i="0" u="none" strike="noStrike">
              <a:solidFill>
                <a:sysClr val="windowText" lastClr="000000"/>
              </a:solidFill>
              <a:latin typeface="Calibri"/>
              <a:ea typeface="+mn-ea"/>
              <a:cs typeface="Calibri"/>
            </a:rPr>
            <a:pPr marL="0" indent="0"/>
            <a:t> $241,892,650 </a:t>
          </a:fld>
          <a:endParaRPr lang="en-GB" sz="1600" b="1" i="0" u="none" strike="noStrike">
            <a:solidFill>
              <a:sysClr val="windowText" lastClr="000000"/>
            </a:solidFill>
            <a:latin typeface="Calibri"/>
            <a:ea typeface="+mn-ea"/>
            <a:cs typeface="Calibri"/>
          </a:endParaRPr>
        </a:p>
      </xdr:txBody>
    </xdr:sp>
    <xdr:clientData/>
  </xdr:oneCellAnchor>
  <xdr:oneCellAnchor>
    <xdr:from>
      <xdr:col>0</xdr:col>
      <xdr:colOff>0</xdr:colOff>
      <xdr:row>14</xdr:row>
      <xdr:rowOff>123825</xdr:rowOff>
    </xdr:from>
    <xdr:ext cx="1447800" cy="302660"/>
    <xdr:sp macro="" textlink="METRICS!A15">
      <xdr:nvSpPr>
        <xdr:cNvPr id="20" name="TextBox 19"/>
        <xdr:cNvSpPr txBox="1"/>
      </xdr:nvSpPr>
      <xdr:spPr>
        <a:xfrm>
          <a:off x="0" y="2790825"/>
          <a:ext cx="1447800" cy="302660"/>
        </a:xfrm>
        <a:prstGeom prst="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noAutofit/>
        </a:bodyPr>
        <a:lstStyle/>
        <a:p>
          <a:pPr marL="0" indent="0"/>
          <a:fld id="{64B28F23-8F2B-44B6-84DF-F8F8D4DC0340}" type="TxLink">
            <a:rPr lang="en-US" sz="1600" b="1" i="0" u="none" strike="noStrike">
              <a:solidFill>
                <a:sysClr val="windowText" lastClr="000000"/>
              </a:solidFill>
              <a:latin typeface="Calibri"/>
              <a:ea typeface="+mn-ea"/>
              <a:cs typeface="Calibri"/>
            </a:rPr>
            <a:pPr marL="0" indent="0"/>
            <a:t> $105,587,420 </a:t>
          </a:fld>
          <a:endParaRPr lang="en-GB" sz="1600" b="1" i="0" u="none" strike="noStrike">
            <a:solidFill>
              <a:sysClr val="windowText" lastClr="000000"/>
            </a:solidFill>
            <a:latin typeface="Calibri"/>
            <a:ea typeface="+mn-ea"/>
            <a:cs typeface="Calibri"/>
          </a:endParaRPr>
        </a:p>
      </xdr:txBody>
    </xdr:sp>
    <xdr:clientData/>
  </xdr:oneCellAnchor>
  <xdr:oneCellAnchor>
    <xdr:from>
      <xdr:col>1</xdr:col>
      <xdr:colOff>76200</xdr:colOff>
      <xdr:row>18</xdr:row>
      <xdr:rowOff>0</xdr:rowOff>
    </xdr:from>
    <xdr:ext cx="640080" cy="302660"/>
    <xdr:sp macro="" textlink="METRICS!A22">
      <xdr:nvSpPr>
        <xdr:cNvPr id="21" name="TextBox 20"/>
        <xdr:cNvSpPr txBox="1"/>
      </xdr:nvSpPr>
      <xdr:spPr>
        <a:xfrm flipH="1">
          <a:off x="685800" y="3429000"/>
          <a:ext cx="640080" cy="302660"/>
        </a:xfrm>
        <a:prstGeom prst="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noAutofit/>
        </a:bodyPr>
        <a:lstStyle/>
        <a:p>
          <a:pPr marL="0" indent="0"/>
          <a:fld id="{2120E958-DECE-468B-952C-CF06A69671C5}" type="TxLink">
            <a:rPr lang="en-US" sz="1600" b="1" i="0" u="none" strike="noStrike">
              <a:solidFill>
                <a:sysClr val="windowText" lastClr="000000"/>
              </a:solidFill>
              <a:latin typeface="Calibri"/>
              <a:ea typeface="+mn-ea"/>
              <a:cs typeface="Calibri"/>
            </a:rPr>
            <a:pPr marL="0" indent="0"/>
            <a:t>7</a:t>
          </a:fld>
          <a:endParaRPr lang="en-GB" sz="1600" b="1" i="0" u="none" strike="noStrike">
            <a:solidFill>
              <a:sysClr val="windowText" lastClr="000000"/>
            </a:solidFill>
            <a:latin typeface="Calibri"/>
            <a:ea typeface="+mn-ea"/>
            <a:cs typeface="Calibri"/>
          </a:endParaRPr>
        </a:p>
      </xdr:txBody>
    </xdr:sp>
    <xdr:clientData/>
  </xdr:oneCellAnchor>
  <xdr:oneCellAnchor>
    <xdr:from>
      <xdr:col>1</xdr:col>
      <xdr:colOff>219075</xdr:colOff>
      <xdr:row>21</xdr:row>
      <xdr:rowOff>0</xdr:rowOff>
    </xdr:from>
    <xdr:ext cx="609600" cy="302660"/>
    <xdr:sp macro="" textlink="METRICS!A18">
      <xdr:nvSpPr>
        <xdr:cNvPr id="22" name="TextBox 21"/>
        <xdr:cNvSpPr txBox="1"/>
      </xdr:nvSpPr>
      <xdr:spPr>
        <a:xfrm>
          <a:off x="828675" y="4000500"/>
          <a:ext cx="609600" cy="302660"/>
        </a:xfrm>
        <a:prstGeom prst="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noAutofit/>
        </a:bodyPr>
        <a:lstStyle/>
        <a:p>
          <a:pPr marL="0" indent="0"/>
          <a:fld id="{BC2EB5AC-27D8-4D3E-93B1-E362E6AE519E}" type="TxLink">
            <a:rPr lang="en-US" sz="1600" b="1" i="0" u="none" strike="noStrike">
              <a:solidFill>
                <a:sysClr val="windowText" lastClr="000000"/>
              </a:solidFill>
              <a:latin typeface="Calibri"/>
              <a:ea typeface="+mn-ea"/>
              <a:cs typeface="Calibri"/>
            </a:rPr>
            <a:pPr marL="0" indent="0"/>
            <a:t>11</a:t>
          </a:fld>
          <a:endParaRPr lang="en-GB" sz="1600" b="1" i="0" u="none" strike="noStrike">
            <a:solidFill>
              <a:sysClr val="windowText" lastClr="000000"/>
            </a:solidFill>
            <a:latin typeface="Calibri"/>
            <a:ea typeface="+mn-ea"/>
            <a:cs typeface="Calibri"/>
          </a:endParaRPr>
        </a:p>
      </xdr:txBody>
    </xdr:sp>
    <xdr:clientData/>
  </xdr:oneCellAnchor>
  <xdr:twoCellAnchor>
    <xdr:from>
      <xdr:col>2</xdr:col>
      <xdr:colOff>304800</xdr:colOff>
      <xdr:row>3</xdr:row>
      <xdr:rowOff>78104</xdr:rowOff>
    </xdr:from>
    <xdr:to>
      <xdr:col>17</xdr:col>
      <xdr:colOff>514350</xdr:colOff>
      <xdr:row>13</xdr:row>
      <xdr:rowOff>1904</xdr:rowOff>
    </xdr:to>
    <xdr:sp macro="" textlink="">
      <xdr:nvSpPr>
        <xdr:cNvPr id="23" name="Rectangle 22"/>
        <xdr:cNvSpPr/>
      </xdr:nvSpPr>
      <xdr:spPr>
        <a:xfrm>
          <a:off x="1524000" y="649604"/>
          <a:ext cx="9353550" cy="1828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314325</xdr:colOff>
      <xdr:row>13</xdr:row>
      <xdr:rowOff>38100</xdr:rowOff>
    </xdr:from>
    <xdr:to>
      <xdr:col>10</xdr:col>
      <xdr:colOff>100965</xdr:colOff>
      <xdr:row>22</xdr:row>
      <xdr:rowOff>173355</xdr:rowOff>
    </xdr:to>
    <xdr:sp macro="" textlink="">
      <xdr:nvSpPr>
        <xdr:cNvPr id="24" name="Rectangle 23"/>
        <xdr:cNvSpPr/>
      </xdr:nvSpPr>
      <xdr:spPr>
        <a:xfrm>
          <a:off x="1533525" y="2514600"/>
          <a:ext cx="4663440" cy="184975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133350</xdr:colOff>
      <xdr:row>13</xdr:row>
      <xdr:rowOff>51435</xdr:rowOff>
    </xdr:from>
    <xdr:to>
      <xdr:col>17</xdr:col>
      <xdr:colOff>529590</xdr:colOff>
      <xdr:row>22</xdr:row>
      <xdr:rowOff>184023</xdr:rowOff>
    </xdr:to>
    <xdr:sp macro="" textlink="">
      <xdr:nvSpPr>
        <xdr:cNvPr id="25" name="Rectangle 24"/>
        <xdr:cNvSpPr/>
      </xdr:nvSpPr>
      <xdr:spPr>
        <a:xfrm>
          <a:off x="6229350" y="2527935"/>
          <a:ext cx="4663440" cy="184708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17</xdr:col>
      <xdr:colOff>561975</xdr:colOff>
      <xdr:row>3</xdr:row>
      <xdr:rowOff>9525</xdr:rowOff>
    </xdr:from>
    <xdr:to>
      <xdr:col>20</xdr:col>
      <xdr:colOff>287655</xdr:colOff>
      <xdr:row>5</xdr:row>
      <xdr:rowOff>30861</xdr:rowOff>
    </xdr:to>
    <mc:AlternateContent xmlns:mc="http://schemas.openxmlformats.org/markup-compatibility/2006" xmlns:a14="http://schemas.microsoft.com/office/drawing/2010/main">
      <mc:Choice Requires="a14">
        <xdr:graphicFrame macro="">
          <xdr:nvGraphicFramePr>
            <xdr:cNvPr id="26" name="YEARS 5"/>
            <xdr:cNvGraphicFramePr/>
          </xdr:nvGraphicFramePr>
          <xdr:xfrm>
            <a:off x="0" y="0"/>
            <a:ext cx="0" cy="0"/>
          </xdr:xfrm>
          <a:graphic>
            <a:graphicData uri="http://schemas.microsoft.com/office/drawing/2010/slicer">
              <sle:slicer xmlns:sle="http://schemas.microsoft.com/office/drawing/2010/slicer" name="YEARS 5"/>
            </a:graphicData>
          </a:graphic>
        </xdr:graphicFrame>
      </mc:Choice>
      <mc:Fallback xmlns="">
        <xdr:sp macro="" textlink="">
          <xdr:nvSpPr>
            <xdr:cNvPr id="0" name=""/>
            <xdr:cNvSpPr>
              <a:spLocks noTextEdit="1"/>
            </xdr:cNvSpPr>
          </xdr:nvSpPr>
          <xdr:spPr>
            <a:xfrm>
              <a:off x="10925175" y="581025"/>
              <a:ext cx="1554480" cy="40233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240029</xdr:colOff>
      <xdr:row>0</xdr:row>
      <xdr:rowOff>76200</xdr:rowOff>
    </xdr:from>
    <xdr:to>
      <xdr:col>20</xdr:col>
      <xdr:colOff>300989</xdr:colOff>
      <xdr:row>2</xdr:row>
      <xdr:rowOff>152400</xdr:rowOff>
    </xdr:to>
    <mc:AlternateContent xmlns:mc="http://schemas.openxmlformats.org/markup-compatibility/2006" xmlns:a14="http://schemas.microsoft.com/office/drawing/2010/main">
      <mc:Choice Requires="a14">
        <xdr:graphicFrame macro="">
          <xdr:nvGraphicFramePr>
            <xdr:cNvPr id="27" name="COUNTRIES 5"/>
            <xdr:cNvGraphicFramePr/>
          </xdr:nvGraphicFramePr>
          <xdr:xfrm>
            <a:off x="0" y="0"/>
            <a:ext cx="0" cy="0"/>
          </xdr:xfrm>
          <a:graphic>
            <a:graphicData uri="http://schemas.microsoft.com/office/drawing/2010/slicer">
              <sle:slicer xmlns:sle="http://schemas.microsoft.com/office/drawing/2010/slicer" name="COUNTRIES 5"/>
            </a:graphicData>
          </a:graphic>
        </xdr:graphicFrame>
      </mc:Choice>
      <mc:Fallback xmlns="">
        <xdr:sp macro="" textlink="">
          <xdr:nvSpPr>
            <xdr:cNvPr id="0" name=""/>
            <xdr:cNvSpPr>
              <a:spLocks noTextEdit="1"/>
            </xdr:cNvSpPr>
          </xdr:nvSpPr>
          <xdr:spPr>
            <a:xfrm>
              <a:off x="7555229" y="76200"/>
              <a:ext cx="4937760" cy="457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552450</xdr:colOff>
      <xdr:row>12</xdr:row>
      <xdr:rowOff>104775</xdr:rowOff>
    </xdr:from>
    <xdr:to>
      <xdr:col>20</xdr:col>
      <xdr:colOff>278130</xdr:colOff>
      <xdr:row>23</xdr:row>
      <xdr:rowOff>11811</xdr:rowOff>
    </xdr:to>
    <mc:AlternateContent xmlns:mc="http://schemas.openxmlformats.org/markup-compatibility/2006">
      <mc:Choice xmlns:a14="http://schemas.microsoft.com/office/drawing/2010/main" Requires="a14">
        <xdr:graphicFrame macro="">
          <xdr:nvGraphicFramePr>
            <xdr:cNvPr id="28" name="BRANDS  3"/>
            <xdr:cNvGraphicFramePr/>
          </xdr:nvGraphicFramePr>
          <xdr:xfrm>
            <a:off x="0" y="0"/>
            <a:ext cx="0" cy="0"/>
          </xdr:xfrm>
          <a:graphic>
            <a:graphicData uri="http://schemas.microsoft.com/office/drawing/2010/slicer">
              <sle:slicer xmlns:sle="http://schemas.microsoft.com/office/drawing/2010/slicer" name="BRANDS  3"/>
            </a:graphicData>
          </a:graphic>
        </xdr:graphicFrame>
      </mc:Choice>
      <mc:Fallback>
        <xdr:sp macro="" textlink="">
          <xdr:nvSpPr>
            <xdr:cNvPr id="0" name=""/>
            <xdr:cNvSpPr>
              <a:spLocks noTextEdit="1"/>
            </xdr:cNvSpPr>
          </xdr:nvSpPr>
          <xdr:spPr>
            <a:xfrm>
              <a:off x="10915650" y="2390775"/>
              <a:ext cx="1554480" cy="200253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314324</xdr:colOff>
      <xdr:row>3</xdr:row>
      <xdr:rowOff>66674</xdr:rowOff>
    </xdr:from>
    <xdr:to>
      <xdr:col>10</xdr:col>
      <xdr:colOff>100964</xdr:colOff>
      <xdr:row>12</xdr:row>
      <xdr:rowOff>180974</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542925</xdr:colOff>
      <xdr:row>5</xdr:row>
      <xdr:rowOff>152399</xdr:rowOff>
    </xdr:from>
    <xdr:to>
      <xdr:col>20</xdr:col>
      <xdr:colOff>268605</xdr:colOff>
      <xdr:row>12</xdr:row>
      <xdr:rowOff>53339</xdr:rowOff>
    </xdr:to>
    <mc:AlternateContent xmlns:mc="http://schemas.openxmlformats.org/markup-compatibility/2006">
      <mc:Choice xmlns:a14="http://schemas.microsoft.com/office/drawing/2010/main" Requires="a14">
        <xdr:graphicFrame macro="">
          <xdr:nvGraphicFramePr>
            <xdr:cNvPr id="34" name="QUARTERS 1"/>
            <xdr:cNvGraphicFramePr/>
          </xdr:nvGraphicFramePr>
          <xdr:xfrm>
            <a:off x="0" y="0"/>
            <a:ext cx="0" cy="0"/>
          </xdr:xfrm>
          <a:graphic>
            <a:graphicData uri="http://schemas.microsoft.com/office/drawing/2010/slicer">
              <sle:slicer xmlns:sle="http://schemas.microsoft.com/office/drawing/2010/slicer" name="QUARTERS 1"/>
            </a:graphicData>
          </a:graphic>
        </xdr:graphicFrame>
      </mc:Choice>
      <mc:Fallback>
        <xdr:sp macro="" textlink="">
          <xdr:nvSpPr>
            <xdr:cNvPr id="0" name=""/>
            <xdr:cNvSpPr>
              <a:spLocks noTextEdit="1"/>
            </xdr:cNvSpPr>
          </xdr:nvSpPr>
          <xdr:spPr>
            <a:xfrm>
              <a:off x="10906125" y="1104899"/>
              <a:ext cx="1554480" cy="12344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142876</xdr:colOff>
      <xdr:row>3</xdr:row>
      <xdr:rowOff>76198</xdr:rowOff>
    </xdr:from>
    <xdr:to>
      <xdr:col>17</xdr:col>
      <xdr:colOff>539116</xdr:colOff>
      <xdr:row>22</xdr:row>
      <xdr:rowOff>169162</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314324</xdr:colOff>
      <xdr:row>13</xdr:row>
      <xdr:rowOff>38100</xdr:rowOff>
    </xdr:from>
    <xdr:to>
      <xdr:col>10</xdr:col>
      <xdr:colOff>100964</xdr:colOff>
      <xdr:row>22</xdr:row>
      <xdr:rowOff>152400</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9525</xdr:colOff>
      <xdr:row>0</xdr:row>
      <xdr:rowOff>28575</xdr:rowOff>
    </xdr:from>
    <xdr:to>
      <xdr:col>12</xdr:col>
      <xdr:colOff>104775</xdr:colOff>
      <xdr:row>3</xdr:row>
      <xdr:rowOff>0</xdr:rowOff>
    </xdr:to>
    <xdr:sp macro="" textlink="">
      <xdr:nvSpPr>
        <xdr:cNvPr id="2" name="Rectangle 1"/>
        <xdr:cNvSpPr/>
      </xdr:nvSpPr>
      <xdr:spPr>
        <a:xfrm>
          <a:off x="9525" y="28575"/>
          <a:ext cx="7410450" cy="542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9525</xdr:colOff>
      <xdr:row>6</xdr:row>
      <xdr:rowOff>142875</xdr:rowOff>
    </xdr:from>
    <xdr:to>
      <xdr:col>2</xdr:col>
      <xdr:colOff>257175</xdr:colOff>
      <xdr:row>9</xdr:row>
      <xdr:rowOff>114300</xdr:rowOff>
    </xdr:to>
    <xdr:sp macro="" textlink="">
      <xdr:nvSpPr>
        <xdr:cNvPr id="3" name="Rectangle 2"/>
        <xdr:cNvSpPr/>
      </xdr:nvSpPr>
      <xdr:spPr>
        <a:xfrm>
          <a:off x="9525" y="1285875"/>
          <a:ext cx="1466850" cy="542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9525</xdr:colOff>
      <xdr:row>10</xdr:row>
      <xdr:rowOff>9525</xdr:rowOff>
    </xdr:from>
    <xdr:to>
      <xdr:col>2</xdr:col>
      <xdr:colOff>257175</xdr:colOff>
      <xdr:row>12</xdr:row>
      <xdr:rowOff>171450</xdr:rowOff>
    </xdr:to>
    <xdr:sp macro="" textlink="">
      <xdr:nvSpPr>
        <xdr:cNvPr id="4" name="Rectangle 3"/>
        <xdr:cNvSpPr/>
      </xdr:nvSpPr>
      <xdr:spPr>
        <a:xfrm>
          <a:off x="9525" y="1914525"/>
          <a:ext cx="1466850" cy="542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9525</xdr:colOff>
      <xdr:row>13</xdr:row>
      <xdr:rowOff>66675</xdr:rowOff>
    </xdr:from>
    <xdr:to>
      <xdr:col>2</xdr:col>
      <xdr:colOff>257175</xdr:colOff>
      <xdr:row>16</xdr:row>
      <xdr:rowOff>38100</xdr:rowOff>
    </xdr:to>
    <xdr:sp macro="" textlink="">
      <xdr:nvSpPr>
        <xdr:cNvPr id="5" name="Rectangle 4"/>
        <xdr:cNvSpPr/>
      </xdr:nvSpPr>
      <xdr:spPr>
        <a:xfrm>
          <a:off x="9525" y="2543175"/>
          <a:ext cx="1466850" cy="542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9525</xdr:colOff>
      <xdr:row>16</xdr:row>
      <xdr:rowOff>123825</xdr:rowOff>
    </xdr:from>
    <xdr:to>
      <xdr:col>2</xdr:col>
      <xdr:colOff>257175</xdr:colOff>
      <xdr:row>19</xdr:row>
      <xdr:rowOff>95250</xdr:rowOff>
    </xdr:to>
    <xdr:sp macro="" textlink="">
      <xdr:nvSpPr>
        <xdr:cNvPr id="6" name="Rectangle 5"/>
        <xdr:cNvSpPr/>
      </xdr:nvSpPr>
      <xdr:spPr>
        <a:xfrm>
          <a:off x="9525" y="3171825"/>
          <a:ext cx="1466850" cy="542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19</xdr:row>
      <xdr:rowOff>180975</xdr:rowOff>
    </xdr:from>
    <xdr:to>
      <xdr:col>2</xdr:col>
      <xdr:colOff>247650</xdr:colOff>
      <xdr:row>22</xdr:row>
      <xdr:rowOff>152400</xdr:rowOff>
    </xdr:to>
    <xdr:sp macro="" textlink="">
      <xdr:nvSpPr>
        <xdr:cNvPr id="7" name="Rectangle 6"/>
        <xdr:cNvSpPr/>
      </xdr:nvSpPr>
      <xdr:spPr>
        <a:xfrm>
          <a:off x="0" y="3800475"/>
          <a:ext cx="1466850" cy="542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2</xdr:col>
      <xdr:colOff>371475</xdr:colOff>
      <xdr:row>0</xdr:row>
      <xdr:rowOff>0</xdr:rowOff>
    </xdr:from>
    <xdr:ext cx="5810250" cy="731520"/>
    <xdr:sp macro="" textlink="">
      <xdr:nvSpPr>
        <xdr:cNvPr id="8" name="TextBox 7"/>
        <xdr:cNvSpPr txBox="1"/>
      </xdr:nvSpPr>
      <xdr:spPr>
        <a:xfrm>
          <a:off x="1590675" y="0"/>
          <a:ext cx="5810250" cy="7315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GB" sz="1800" b="1"/>
            <a:t>INTERNATIONAL BREWERIES SALES DASHBOARD</a:t>
          </a:r>
        </a:p>
        <a:p>
          <a:pPr algn="ctr"/>
          <a:r>
            <a:rPr lang="en-GB" sz="1800" b="1"/>
            <a:t>(BRAND ANALYSIS)</a:t>
          </a:r>
        </a:p>
      </xdr:txBody>
    </xdr:sp>
    <xdr:clientData/>
  </xdr:oneCellAnchor>
  <xdr:twoCellAnchor editAs="oneCell">
    <xdr:from>
      <xdr:col>0</xdr:col>
      <xdr:colOff>0</xdr:colOff>
      <xdr:row>0</xdr:row>
      <xdr:rowOff>0</xdr:rowOff>
    </xdr:from>
    <xdr:to>
      <xdr:col>2</xdr:col>
      <xdr:colOff>381000</xdr:colOff>
      <xdr:row>3</xdr:row>
      <xdr:rowOff>0</xdr:rowOff>
    </xdr:to>
    <xdr:pic>
      <xdr:nvPicPr>
        <xdr:cNvPr id="9" name="Picture 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600200" cy="571500"/>
        </a:xfrm>
        <a:prstGeom prst="rect">
          <a:avLst/>
        </a:prstGeom>
      </xdr:spPr>
    </xdr:pic>
    <xdr:clientData/>
  </xdr:twoCellAnchor>
  <xdr:oneCellAnchor>
    <xdr:from>
      <xdr:col>0</xdr:col>
      <xdr:colOff>9525</xdr:colOff>
      <xdr:row>6</xdr:row>
      <xdr:rowOff>142875</xdr:rowOff>
    </xdr:from>
    <xdr:ext cx="1352550" cy="200025"/>
    <xdr:sp macro="" textlink="">
      <xdr:nvSpPr>
        <xdr:cNvPr id="10" name="TextBox 9"/>
        <xdr:cNvSpPr txBox="1"/>
      </xdr:nvSpPr>
      <xdr:spPr>
        <a:xfrm>
          <a:off x="9525" y="1285875"/>
          <a:ext cx="1352550" cy="200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200" b="1"/>
            <a:t>Total Sales</a:t>
          </a:r>
        </a:p>
      </xdr:txBody>
    </xdr:sp>
    <xdr:clientData/>
  </xdr:oneCellAnchor>
  <xdr:oneCellAnchor>
    <xdr:from>
      <xdr:col>0</xdr:col>
      <xdr:colOff>9525</xdr:colOff>
      <xdr:row>10</xdr:row>
      <xdr:rowOff>9525</xdr:rowOff>
    </xdr:from>
    <xdr:ext cx="1352550" cy="200025"/>
    <xdr:sp macro="" textlink="">
      <xdr:nvSpPr>
        <xdr:cNvPr id="11" name="TextBox 10"/>
        <xdr:cNvSpPr txBox="1"/>
      </xdr:nvSpPr>
      <xdr:spPr>
        <a:xfrm>
          <a:off x="9525" y="1914525"/>
          <a:ext cx="1352550" cy="200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200" b="1"/>
            <a:t>Total Cost</a:t>
          </a:r>
        </a:p>
      </xdr:txBody>
    </xdr:sp>
    <xdr:clientData/>
  </xdr:oneCellAnchor>
  <xdr:oneCellAnchor>
    <xdr:from>
      <xdr:col>0</xdr:col>
      <xdr:colOff>9525</xdr:colOff>
      <xdr:row>13</xdr:row>
      <xdr:rowOff>66675</xdr:rowOff>
    </xdr:from>
    <xdr:ext cx="1352550" cy="200025"/>
    <xdr:sp macro="" textlink="">
      <xdr:nvSpPr>
        <xdr:cNvPr id="12" name="TextBox 11"/>
        <xdr:cNvSpPr txBox="1"/>
      </xdr:nvSpPr>
      <xdr:spPr>
        <a:xfrm>
          <a:off x="9525" y="2543175"/>
          <a:ext cx="1352550" cy="200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200" b="1"/>
            <a:t>Total Profit</a:t>
          </a:r>
        </a:p>
      </xdr:txBody>
    </xdr:sp>
    <xdr:clientData/>
  </xdr:oneCellAnchor>
  <xdr:oneCellAnchor>
    <xdr:from>
      <xdr:col>0</xdr:col>
      <xdr:colOff>9525</xdr:colOff>
      <xdr:row>16</xdr:row>
      <xdr:rowOff>123825</xdr:rowOff>
    </xdr:from>
    <xdr:ext cx="1352550" cy="200025"/>
    <xdr:sp macro="" textlink="">
      <xdr:nvSpPr>
        <xdr:cNvPr id="13" name="TextBox 12"/>
        <xdr:cNvSpPr txBox="1"/>
      </xdr:nvSpPr>
      <xdr:spPr>
        <a:xfrm>
          <a:off x="9525" y="3171825"/>
          <a:ext cx="1352550" cy="200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200" b="1"/>
            <a:t>Total</a:t>
          </a:r>
          <a:r>
            <a:rPr lang="en-GB" sz="1200" b="1" baseline="0"/>
            <a:t> Brands</a:t>
          </a:r>
          <a:endParaRPr lang="en-GB" sz="1200" b="1"/>
        </a:p>
      </xdr:txBody>
    </xdr:sp>
    <xdr:clientData/>
  </xdr:oneCellAnchor>
  <xdr:oneCellAnchor>
    <xdr:from>
      <xdr:col>0</xdr:col>
      <xdr:colOff>0</xdr:colOff>
      <xdr:row>19</xdr:row>
      <xdr:rowOff>180975</xdr:rowOff>
    </xdr:from>
    <xdr:ext cx="1463040" cy="200025"/>
    <xdr:sp macro="" textlink="">
      <xdr:nvSpPr>
        <xdr:cNvPr id="14" name="TextBox 13"/>
        <xdr:cNvSpPr txBox="1"/>
      </xdr:nvSpPr>
      <xdr:spPr>
        <a:xfrm>
          <a:off x="0" y="3800475"/>
          <a:ext cx="1463040" cy="200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200" b="1"/>
            <a:t>No</a:t>
          </a:r>
          <a:r>
            <a:rPr lang="en-GB" sz="1200" b="1" baseline="0"/>
            <a:t> of Salespersons</a:t>
          </a:r>
          <a:endParaRPr lang="en-GB" sz="1200" b="1"/>
        </a:p>
      </xdr:txBody>
    </xdr:sp>
    <xdr:clientData/>
  </xdr:oneCellAnchor>
  <xdr:twoCellAnchor>
    <xdr:from>
      <xdr:col>0</xdr:col>
      <xdr:colOff>9525</xdr:colOff>
      <xdr:row>3</xdr:row>
      <xdr:rowOff>57150</xdr:rowOff>
    </xdr:from>
    <xdr:to>
      <xdr:col>2</xdr:col>
      <xdr:colOff>257175</xdr:colOff>
      <xdr:row>6</xdr:row>
      <xdr:rowOff>28575</xdr:rowOff>
    </xdr:to>
    <xdr:sp macro="" textlink="">
      <xdr:nvSpPr>
        <xdr:cNvPr id="15" name="Rectangle 14"/>
        <xdr:cNvSpPr/>
      </xdr:nvSpPr>
      <xdr:spPr>
        <a:xfrm>
          <a:off x="9525" y="628650"/>
          <a:ext cx="1466850" cy="542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0</xdr:col>
      <xdr:colOff>0</xdr:colOff>
      <xdr:row>3</xdr:row>
      <xdr:rowOff>28575</xdr:rowOff>
    </xdr:from>
    <xdr:ext cx="1352550" cy="200025"/>
    <xdr:sp macro="" textlink="">
      <xdr:nvSpPr>
        <xdr:cNvPr id="16" name="TextBox 15"/>
        <xdr:cNvSpPr txBox="1"/>
      </xdr:nvSpPr>
      <xdr:spPr>
        <a:xfrm>
          <a:off x="0" y="600075"/>
          <a:ext cx="1352550" cy="200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200" b="1"/>
            <a:t>Total Revenue</a:t>
          </a:r>
        </a:p>
      </xdr:txBody>
    </xdr:sp>
    <xdr:clientData/>
  </xdr:oneCellAnchor>
  <xdr:oneCellAnchor>
    <xdr:from>
      <xdr:col>0</xdr:col>
      <xdr:colOff>0</xdr:colOff>
      <xdr:row>4</xdr:row>
      <xdr:rowOff>76200</xdr:rowOff>
    </xdr:from>
    <xdr:ext cx="1485900" cy="302660"/>
    <xdr:sp macro="" textlink="METRICS!A2">
      <xdr:nvSpPr>
        <xdr:cNvPr id="17" name="TextBox 16"/>
        <xdr:cNvSpPr txBox="1"/>
      </xdr:nvSpPr>
      <xdr:spPr>
        <a:xfrm>
          <a:off x="0" y="838200"/>
          <a:ext cx="1485900" cy="302660"/>
        </a:xfrm>
        <a:prstGeom prst="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noAutofit/>
        </a:bodyPr>
        <a:lstStyle/>
        <a:p>
          <a:fld id="{3D21A636-191D-40D3-B4E4-722A4BF9CF9D}" type="TxLink">
            <a:rPr lang="en-US" sz="1600" b="1" i="0" u="none" strike="noStrike">
              <a:solidFill>
                <a:sysClr val="windowText" lastClr="000000"/>
              </a:solidFill>
              <a:latin typeface="Calibri"/>
              <a:cs typeface="Calibri"/>
            </a:rPr>
            <a:pPr/>
            <a:t> $347,480,070 </a:t>
          </a:fld>
          <a:endParaRPr lang="en-GB" sz="1600" b="1">
            <a:solidFill>
              <a:sysClr val="windowText" lastClr="000000"/>
            </a:solidFill>
          </a:endParaRPr>
        </a:p>
      </xdr:txBody>
    </xdr:sp>
    <xdr:clientData/>
  </xdr:oneCellAnchor>
  <xdr:oneCellAnchor>
    <xdr:from>
      <xdr:col>0</xdr:col>
      <xdr:colOff>257175</xdr:colOff>
      <xdr:row>8</xdr:row>
      <xdr:rowOff>0</xdr:rowOff>
    </xdr:from>
    <xdr:ext cx="962025" cy="302660"/>
    <xdr:sp macro="" textlink="METRICS!A6">
      <xdr:nvSpPr>
        <xdr:cNvPr id="18" name="TextBox 17"/>
        <xdr:cNvSpPr txBox="1"/>
      </xdr:nvSpPr>
      <xdr:spPr>
        <a:xfrm>
          <a:off x="257175" y="1524000"/>
          <a:ext cx="962025" cy="302660"/>
        </a:xfrm>
        <a:prstGeom prst="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noAutofit/>
        </a:bodyPr>
        <a:lstStyle/>
        <a:p>
          <a:pPr marL="0" indent="0"/>
          <a:fld id="{B70F70F4-D68C-4776-B54C-7F19CC303FD1}" type="TxLink">
            <a:rPr lang="en-US" sz="1600" b="1" i="0" u="none" strike="noStrike">
              <a:solidFill>
                <a:sysClr val="windowText" lastClr="000000"/>
              </a:solidFill>
              <a:latin typeface="Calibri"/>
              <a:ea typeface="+mn-ea"/>
              <a:cs typeface="Calibri"/>
            </a:rPr>
            <a:pPr marL="0" indent="0"/>
            <a:t> 890,722 </a:t>
          </a:fld>
          <a:endParaRPr lang="en-GB" sz="1600" b="1" i="0" u="none" strike="noStrike">
            <a:solidFill>
              <a:sysClr val="windowText" lastClr="000000"/>
            </a:solidFill>
            <a:latin typeface="Calibri"/>
            <a:ea typeface="+mn-ea"/>
            <a:cs typeface="Calibri"/>
          </a:endParaRPr>
        </a:p>
      </xdr:txBody>
    </xdr:sp>
    <xdr:clientData/>
  </xdr:oneCellAnchor>
  <xdr:oneCellAnchor>
    <xdr:from>
      <xdr:col>0</xdr:col>
      <xdr:colOff>38101</xdr:colOff>
      <xdr:row>11</xdr:row>
      <xdr:rowOff>57150</xdr:rowOff>
    </xdr:from>
    <xdr:ext cx="1447800" cy="302660"/>
    <xdr:sp macro="" textlink="METRICS!A9">
      <xdr:nvSpPr>
        <xdr:cNvPr id="19" name="TextBox 18"/>
        <xdr:cNvSpPr txBox="1"/>
      </xdr:nvSpPr>
      <xdr:spPr>
        <a:xfrm>
          <a:off x="38101" y="2152650"/>
          <a:ext cx="1447800" cy="302660"/>
        </a:xfrm>
        <a:prstGeom prst="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noAutofit/>
        </a:bodyPr>
        <a:lstStyle/>
        <a:p>
          <a:pPr marL="0" indent="0"/>
          <a:fld id="{912ECEC4-66EA-4FD8-B0AA-E95E9AE5842C}" type="TxLink">
            <a:rPr lang="en-US" sz="1600" b="1" i="0" u="none" strike="noStrike">
              <a:solidFill>
                <a:sysClr val="windowText" lastClr="000000"/>
              </a:solidFill>
              <a:latin typeface="Calibri"/>
              <a:ea typeface="+mn-ea"/>
              <a:cs typeface="Calibri"/>
            </a:rPr>
            <a:pPr marL="0" indent="0"/>
            <a:t> $241,892,650 </a:t>
          </a:fld>
          <a:endParaRPr lang="en-GB" sz="1600" b="1" i="0" u="none" strike="noStrike">
            <a:solidFill>
              <a:sysClr val="windowText" lastClr="000000"/>
            </a:solidFill>
            <a:latin typeface="Calibri"/>
            <a:ea typeface="+mn-ea"/>
            <a:cs typeface="Calibri"/>
          </a:endParaRPr>
        </a:p>
      </xdr:txBody>
    </xdr:sp>
    <xdr:clientData/>
  </xdr:oneCellAnchor>
  <xdr:oneCellAnchor>
    <xdr:from>
      <xdr:col>0</xdr:col>
      <xdr:colOff>0</xdr:colOff>
      <xdr:row>14</xdr:row>
      <xdr:rowOff>123825</xdr:rowOff>
    </xdr:from>
    <xdr:ext cx="1447800" cy="302660"/>
    <xdr:sp macro="" textlink="METRICS!A15">
      <xdr:nvSpPr>
        <xdr:cNvPr id="20" name="TextBox 19"/>
        <xdr:cNvSpPr txBox="1"/>
      </xdr:nvSpPr>
      <xdr:spPr>
        <a:xfrm>
          <a:off x="0" y="2790825"/>
          <a:ext cx="1447800" cy="302660"/>
        </a:xfrm>
        <a:prstGeom prst="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noAutofit/>
        </a:bodyPr>
        <a:lstStyle/>
        <a:p>
          <a:pPr marL="0" indent="0"/>
          <a:fld id="{64B28F23-8F2B-44B6-84DF-F8F8D4DC0340}" type="TxLink">
            <a:rPr lang="en-US" sz="1600" b="1" i="0" u="none" strike="noStrike">
              <a:solidFill>
                <a:sysClr val="windowText" lastClr="000000"/>
              </a:solidFill>
              <a:latin typeface="Calibri"/>
              <a:ea typeface="+mn-ea"/>
              <a:cs typeface="Calibri"/>
            </a:rPr>
            <a:pPr marL="0" indent="0"/>
            <a:t> $105,587,420 </a:t>
          </a:fld>
          <a:endParaRPr lang="en-GB" sz="1600" b="1" i="0" u="none" strike="noStrike">
            <a:solidFill>
              <a:sysClr val="windowText" lastClr="000000"/>
            </a:solidFill>
            <a:latin typeface="Calibri"/>
            <a:ea typeface="+mn-ea"/>
            <a:cs typeface="Calibri"/>
          </a:endParaRPr>
        </a:p>
      </xdr:txBody>
    </xdr:sp>
    <xdr:clientData/>
  </xdr:oneCellAnchor>
  <xdr:oneCellAnchor>
    <xdr:from>
      <xdr:col>1</xdr:col>
      <xdr:colOff>76200</xdr:colOff>
      <xdr:row>18</xdr:row>
      <xdr:rowOff>0</xdr:rowOff>
    </xdr:from>
    <xdr:ext cx="640080" cy="302660"/>
    <xdr:sp macro="" textlink="METRICS!A22">
      <xdr:nvSpPr>
        <xdr:cNvPr id="21" name="TextBox 20"/>
        <xdr:cNvSpPr txBox="1"/>
      </xdr:nvSpPr>
      <xdr:spPr>
        <a:xfrm flipH="1">
          <a:off x="685800" y="3429000"/>
          <a:ext cx="640080" cy="302660"/>
        </a:xfrm>
        <a:prstGeom prst="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noAutofit/>
        </a:bodyPr>
        <a:lstStyle/>
        <a:p>
          <a:pPr marL="0" indent="0"/>
          <a:fld id="{2120E958-DECE-468B-952C-CF06A69671C5}" type="TxLink">
            <a:rPr lang="en-US" sz="1600" b="1" i="0" u="none" strike="noStrike">
              <a:solidFill>
                <a:sysClr val="windowText" lastClr="000000"/>
              </a:solidFill>
              <a:latin typeface="Calibri"/>
              <a:ea typeface="+mn-ea"/>
              <a:cs typeface="Calibri"/>
            </a:rPr>
            <a:pPr marL="0" indent="0"/>
            <a:t>7</a:t>
          </a:fld>
          <a:endParaRPr lang="en-GB" sz="1600" b="1" i="0" u="none" strike="noStrike">
            <a:solidFill>
              <a:sysClr val="windowText" lastClr="000000"/>
            </a:solidFill>
            <a:latin typeface="Calibri"/>
            <a:ea typeface="+mn-ea"/>
            <a:cs typeface="Calibri"/>
          </a:endParaRPr>
        </a:p>
      </xdr:txBody>
    </xdr:sp>
    <xdr:clientData/>
  </xdr:oneCellAnchor>
  <xdr:oneCellAnchor>
    <xdr:from>
      <xdr:col>1</xdr:col>
      <xdr:colOff>219075</xdr:colOff>
      <xdr:row>21</xdr:row>
      <xdr:rowOff>0</xdr:rowOff>
    </xdr:from>
    <xdr:ext cx="609600" cy="302660"/>
    <xdr:sp macro="" textlink="METRICS!A18">
      <xdr:nvSpPr>
        <xdr:cNvPr id="22" name="TextBox 21"/>
        <xdr:cNvSpPr txBox="1"/>
      </xdr:nvSpPr>
      <xdr:spPr>
        <a:xfrm>
          <a:off x="828675" y="4000500"/>
          <a:ext cx="609600" cy="302660"/>
        </a:xfrm>
        <a:prstGeom prst="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noAutofit/>
        </a:bodyPr>
        <a:lstStyle/>
        <a:p>
          <a:pPr marL="0" indent="0"/>
          <a:fld id="{BC2EB5AC-27D8-4D3E-93B1-E362E6AE519E}" type="TxLink">
            <a:rPr lang="en-US" sz="1600" b="1" i="0" u="none" strike="noStrike">
              <a:solidFill>
                <a:sysClr val="windowText" lastClr="000000"/>
              </a:solidFill>
              <a:latin typeface="Calibri"/>
              <a:ea typeface="+mn-ea"/>
              <a:cs typeface="Calibri"/>
            </a:rPr>
            <a:pPr marL="0" indent="0"/>
            <a:t>11</a:t>
          </a:fld>
          <a:endParaRPr lang="en-GB" sz="1600" b="1" i="0" u="none" strike="noStrike">
            <a:solidFill>
              <a:sysClr val="windowText" lastClr="000000"/>
            </a:solidFill>
            <a:latin typeface="Calibri"/>
            <a:ea typeface="+mn-ea"/>
            <a:cs typeface="Calibri"/>
          </a:endParaRPr>
        </a:p>
      </xdr:txBody>
    </xdr:sp>
    <xdr:clientData/>
  </xdr:oneCellAnchor>
  <xdr:twoCellAnchor>
    <xdr:from>
      <xdr:col>2</xdr:col>
      <xdr:colOff>304800</xdr:colOff>
      <xdr:row>3</xdr:row>
      <xdr:rowOff>78104</xdr:rowOff>
    </xdr:from>
    <xdr:to>
      <xdr:col>17</xdr:col>
      <xdr:colOff>514350</xdr:colOff>
      <xdr:row>13</xdr:row>
      <xdr:rowOff>1904</xdr:rowOff>
    </xdr:to>
    <xdr:sp macro="" textlink="">
      <xdr:nvSpPr>
        <xdr:cNvPr id="23" name="Rectangle 22"/>
        <xdr:cNvSpPr/>
      </xdr:nvSpPr>
      <xdr:spPr>
        <a:xfrm>
          <a:off x="1524000" y="649604"/>
          <a:ext cx="9353550" cy="1828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314325</xdr:colOff>
      <xdr:row>13</xdr:row>
      <xdr:rowOff>38100</xdr:rowOff>
    </xdr:from>
    <xdr:to>
      <xdr:col>10</xdr:col>
      <xdr:colOff>100965</xdr:colOff>
      <xdr:row>22</xdr:row>
      <xdr:rowOff>173355</xdr:rowOff>
    </xdr:to>
    <xdr:sp macro="" textlink="">
      <xdr:nvSpPr>
        <xdr:cNvPr id="24" name="Rectangle 23"/>
        <xdr:cNvSpPr/>
      </xdr:nvSpPr>
      <xdr:spPr>
        <a:xfrm>
          <a:off x="1533525" y="2514600"/>
          <a:ext cx="4663440" cy="184975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133350</xdr:colOff>
      <xdr:row>13</xdr:row>
      <xdr:rowOff>51435</xdr:rowOff>
    </xdr:from>
    <xdr:to>
      <xdr:col>17</xdr:col>
      <xdr:colOff>529590</xdr:colOff>
      <xdr:row>22</xdr:row>
      <xdr:rowOff>184023</xdr:rowOff>
    </xdr:to>
    <xdr:sp macro="" textlink="">
      <xdr:nvSpPr>
        <xdr:cNvPr id="25" name="Rectangle 24"/>
        <xdr:cNvSpPr/>
      </xdr:nvSpPr>
      <xdr:spPr>
        <a:xfrm>
          <a:off x="6229350" y="2527935"/>
          <a:ext cx="4663440" cy="184708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17</xdr:col>
      <xdr:colOff>561975</xdr:colOff>
      <xdr:row>3</xdr:row>
      <xdr:rowOff>9525</xdr:rowOff>
    </xdr:from>
    <xdr:to>
      <xdr:col>20</xdr:col>
      <xdr:colOff>287655</xdr:colOff>
      <xdr:row>5</xdr:row>
      <xdr:rowOff>30861</xdr:rowOff>
    </xdr:to>
    <mc:AlternateContent xmlns:mc="http://schemas.openxmlformats.org/markup-compatibility/2006" xmlns:a14="http://schemas.microsoft.com/office/drawing/2010/main">
      <mc:Choice Requires="a14">
        <xdr:graphicFrame macro="">
          <xdr:nvGraphicFramePr>
            <xdr:cNvPr id="27" name="YEARS 4"/>
            <xdr:cNvGraphicFramePr/>
          </xdr:nvGraphicFramePr>
          <xdr:xfrm>
            <a:off x="0" y="0"/>
            <a:ext cx="0" cy="0"/>
          </xdr:xfrm>
          <a:graphic>
            <a:graphicData uri="http://schemas.microsoft.com/office/drawing/2010/slicer">
              <sle:slicer xmlns:sle="http://schemas.microsoft.com/office/drawing/2010/slicer" name="YEARS 4"/>
            </a:graphicData>
          </a:graphic>
        </xdr:graphicFrame>
      </mc:Choice>
      <mc:Fallback xmlns="">
        <xdr:sp macro="" textlink="">
          <xdr:nvSpPr>
            <xdr:cNvPr id="0" name=""/>
            <xdr:cNvSpPr>
              <a:spLocks noTextEdit="1"/>
            </xdr:cNvSpPr>
          </xdr:nvSpPr>
          <xdr:spPr>
            <a:xfrm>
              <a:off x="10925175" y="581025"/>
              <a:ext cx="1554480" cy="40233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240029</xdr:colOff>
      <xdr:row>0</xdr:row>
      <xdr:rowOff>76200</xdr:rowOff>
    </xdr:from>
    <xdr:to>
      <xdr:col>20</xdr:col>
      <xdr:colOff>300989</xdr:colOff>
      <xdr:row>2</xdr:row>
      <xdr:rowOff>152400</xdr:rowOff>
    </xdr:to>
    <mc:AlternateContent xmlns:mc="http://schemas.openxmlformats.org/markup-compatibility/2006" xmlns:a14="http://schemas.microsoft.com/office/drawing/2010/main">
      <mc:Choice Requires="a14">
        <xdr:graphicFrame macro="">
          <xdr:nvGraphicFramePr>
            <xdr:cNvPr id="28" name="COUNTRIES 4"/>
            <xdr:cNvGraphicFramePr/>
          </xdr:nvGraphicFramePr>
          <xdr:xfrm>
            <a:off x="0" y="0"/>
            <a:ext cx="0" cy="0"/>
          </xdr:xfrm>
          <a:graphic>
            <a:graphicData uri="http://schemas.microsoft.com/office/drawing/2010/slicer">
              <sle:slicer xmlns:sle="http://schemas.microsoft.com/office/drawing/2010/slicer" name="COUNTRIES 4"/>
            </a:graphicData>
          </a:graphic>
        </xdr:graphicFrame>
      </mc:Choice>
      <mc:Fallback xmlns="">
        <xdr:sp macro="" textlink="">
          <xdr:nvSpPr>
            <xdr:cNvPr id="0" name=""/>
            <xdr:cNvSpPr>
              <a:spLocks noTextEdit="1"/>
            </xdr:cNvSpPr>
          </xdr:nvSpPr>
          <xdr:spPr>
            <a:xfrm>
              <a:off x="7555229" y="76200"/>
              <a:ext cx="4937760" cy="457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561975</xdr:colOff>
      <xdr:row>5</xdr:row>
      <xdr:rowOff>76200</xdr:rowOff>
    </xdr:from>
    <xdr:to>
      <xdr:col>20</xdr:col>
      <xdr:colOff>287655</xdr:colOff>
      <xdr:row>16</xdr:row>
      <xdr:rowOff>0</xdr:rowOff>
    </xdr:to>
    <mc:AlternateContent xmlns:mc="http://schemas.openxmlformats.org/markup-compatibility/2006" xmlns:a14="http://schemas.microsoft.com/office/drawing/2010/main">
      <mc:Choice Requires="a14">
        <xdr:graphicFrame macro="">
          <xdr:nvGraphicFramePr>
            <xdr:cNvPr id="36" name="BRANDS  2"/>
            <xdr:cNvGraphicFramePr/>
          </xdr:nvGraphicFramePr>
          <xdr:xfrm>
            <a:off x="0" y="0"/>
            <a:ext cx="0" cy="0"/>
          </xdr:xfrm>
          <a:graphic>
            <a:graphicData uri="http://schemas.microsoft.com/office/drawing/2010/slicer">
              <sle:slicer xmlns:sle="http://schemas.microsoft.com/office/drawing/2010/slicer" name="BRANDS  2"/>
            </a:graphicData>
          </a:graphic>
        </xdr:graphicFrame>
      </mc:Choice>
      <mc:Fallback xmlns="">
        <xdr:sp macro="" textlink="">
          <xdr:nvSpPr>
            <xdr:cNvPr id="0" name=""/>
            <xdr:cNvSpPr>
              <a:spLocks noTextEdit="1"/>
            </xdr:cNvSpPr>
          </xdr:nvSpPr>
          <xdr:spPr>
            <a:xfrm>
              <a:off x="10925175" y="1028700"/>
              <a:ext cx="1554480" cy="2019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571500</xdr:colOff>
      <xdr:row>16</xdr:row>
      <xdr:rowOff>66675</xdr:rowOff>
    </xdr:from>
    <xdr:to>
      <xdr:col>20</xdr:col>
      <xdr:colOff>297180</xdr:colOff>
      <xdr:row>24</xdr:row>
      <xdr:rowOff>51435</xdr:rowOff>
    </xdr:to>
    <mc:AlternateContent xmlns:mc="http://schemas.openxmlformats.org/markup-compatibility/2006" xmlns:a14="http://schemas.microsoft.com/office/drawing/2010/main">
      <mc:Choice Requires="a14">
        <xdr:graphicFrame macro="">
          <xdr:nvGraphicFramePr>
            <xdr:cNvPr id="37"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0934700" y="3114675"/>
              <a:ext cx="1554480" cy="15087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304800</xdr:colOff>
      <xdr:row>3</xdr:row>
      <xdr:rowOff>78104</xdr:rowOff>
    </xdr:from>
    <xdr:to>
      <xdr:col>17</xdr:col>
      <xdr:colOff>514350</xdr:colOff>
      <xdr:row>12</xdr:row>
      <xdr:rowOff>171450</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314325</xdr:colOff>
      <xdr:row>13</xdr:row>
      <xdr:rowOff>38100</xdr:rowOff>
    </xdr:from>
    <xdr:to>
      <xdr:col>10</xdr:col>
      <xdr:colOff>100965</xdr:colOff>
      <xdr:row>22</xdr:row>
      <xdr:rowOff>161925</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133350</xdr:colOff>
      <xdr:row>13</xdr:row>
      <xdr:rowOff>51435</xdr:rowOff>
    </xdr:from>
    <xdr:to>
      <xdr:col>17</xdr:col>
      <xdr:colOff>529590</xdr:colOff>
      <xdr:row>22</xdr:row>
      <xdr:rowOff>180975</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9525</xdr:colOff>
      <xdr:row>0</xdr:row>
      <xdr:rowOff>28575</xdr:rowOff>
    </xdr:from>
    <xdr:to>
      <xdr:col>12</xdr:col>
      <xdr:colOff>104775</xdr:colOff>
      <xdr:row>3</xdr:row>
      <xdr:rowOff>0</xdr:rowOff>
    </xdr:to>
    <xdr:sp macro="" textlink="">
      <xdr:nvSpPr>
        <xdr:cNvPr id="2" name="Rectangle 1"/>
        <xdr:cNvSpPr/>
      </xdr:nvSpPr>
      <xdr:spPr>
        <a:xfrm>
          <a:off x="9525" y="28575"/>
          <a:ext cx="7410450" cy="542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9525</xdr:colOff>
      <xdr:row>6</xdr:row>
      <xdr:rowOff>142875</xdr:rowOff>
    </xdr:from>
    <xdr:to>
      <xdr:col>2</xdr:col>
      <xdr:colOff>257175</xdr:colOff>
      <xdr:row>9</xdr:row>
      <xdr:rowOff>114300</xdr:rowOff>
    </xdr:to>
    <xdr:sp macro="" textlink="">
      <xdr:nvSpPr>
        <xdr:cNvPr id="4" name="Rectangle 3"/>
        <xdr:cNvSpPr/>
      </xdr:nvSpPr>
      <xdr:spPr>
        <a:xfrm>
          <a:off x="9525" y="1285875"/>
          <a:ext cx="1466850" cy="542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9525</xdr:colOff>
      <xdr:row>10</xdr:row>
      <xdr:rowOff>9525</xdr:rowOff>
    </xdr:from>
    <xdr:to>
      <xdr:col>2</xdr:col>
      <xdr:colOff>257175</xdr:colOff>
      <xdr:row>12</xdr:row>
      <xdr:rowOff>171450</xdr:rowOff>
    </xdr:to>
    <xdr:sp macro="" textlink="">
      <xdr:nvSpPr>
        <xdr:cNvPr id="5" name="Rectangle 4"/>
        <xdr:cNvSpPr/>
      </xdr:nvSpPr>
      <xdr:spPr>
        <a:xfrm>
          <a:off x="9525" y="1914525"/>
          <a:ext cx="1466850" cy="542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9525</xdr:colOff>
      <xdr:row>13</xdr:row>
      <xdr:rowOff>66675</xdr:rowOff>
    </xdr:from>
    <xdr:to>
      <xdr:col>2</xdr:col>
      <xdr:colOff>257175</xdr:colOff>
      <xdr:row>16</xdr:row>
      <xdr:rowOff>38100</xdr:rowOff>
    </xdr:to>
    <xdr:sp macro="" textlink="">
      <xdr:nvSpPr>
        <xdr:cNvPr id="6" name="Rectangle 5"/>
        <xdr:cNvSpPr/>
      </xdr:nvSpPr>
      <xdr:spPr>
        <a:xfrm>
          <a:off x="9525" y="2543175"/>
          <a:ext cx="1466850" cy="542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9525</xdr:colOff>
      <xdr:row>16</xdr:row>
      <xdr:rowOff>123825</xdr:rowOff>
    </xdr:from>
    <xdr:to>
      <xdr:col>2</xdr:col>
      <xdr:colOff>257175</xdr:colOff>
      <xdr:row>19</xdr:row>
      <xdr:rowOff>95250</xdr:rowOff>
    </xdr:to>
    <xdr:sp macro="" textlink="">
      <xdr:nvSpPr>
        <xdr:cNvPr id="7" name="Rectangle 6"/>
        <xdr:cNvSpPr/>
      </xdr:nvSpPr>
      <xdr:spPr>
        <a:xfrm>
          <a:off x="9525" y="3171825"/>
          <a:ext cx="1466850" cy="542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19</xdr:row>
      <xdr:rowOff>180975</xdr:rowOff>
    </xdr:from>
    <xdr:to>
      <xdr:col>2</xdr:col>
      <xdr:colOff>247650</xdr:colOff>
      <xdr:row>22</xdr:row>
      <xdr:rowOff>152400</xdr:rowOff>
    </xdr:to>
    <xdr:sp macro="" textlink="">
      <xdr:nvSpPr>
        <xdr:cNvPr id="9" name="Rectangle 8"/>
        <xdr:cNvSpPr/>
      </xdr:nvSpPr>
      <xdr:spPr>
        <a:xfrm>
          <a:off x="0" y="3800475"/>
          <a:ext cx="1466850" cy="542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2</xdr:col>
      <xdr:colOff>371475</xdr:colOff>
      <xdr:row>0</xdr:row>
      <xdr:rowOff>0</xdr:rowOff>
    </xdr:from>
    <xdr:ext cx="5810250" cy="731520"/>
    <xdr:sp macro="" textlink="">
      <xdr:nvSpPr>
        <xdr:cNvPr id="10" name="TextBox 9"/>
        <xdr:cNvSpPr txBox="1"/>
      </xdr:nvSpPr>
      <xdr:spPr>
        <a:xfrm>
          <a:off x="1590675" y="0"/>
          <a:ext cx="5810250" cy="7315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GB" sz="1800" b="1"/>
            <a:t>INTERNATIONAL BREWERIES SALES DASHBOARD</a:t>
          </a:r>
        </a:p>
        <a:p>
          <a:pPr algn="ctr"/>
          <a:r>
            <a:rPr lang="en-GB" sz="1800" b="1"/>
            <a:t>(PROFIT ANALYSIS)</a:t>
          </a:r>
        </a:p>
      </xdr:txBody>
    </xdr:sp>
    <xdr:clientData/>
  </xdr:oneCellAnchor>
  <xdr:twoCellAnchor editAs="oneCell">
    <xdr:from>
      <xdr:col>0</xdr:col>
      <xdr:colOff>0</xdr:colOff>
      <xdr:row>0</xdr:row>
      <xdr:rowOff>0</xdr:rowOff>
    </xdr:from>
    <xdr:to>
      <xdr:col>2</xdr:col>
      <xdr:colOff>381000</xdr:colOff>
      <xdr:row>3</xdr:row>
      <xdr:rowOff>0</xdr:rowOff>
    </xdr:to>
    <xdr:pic>
      <xdr:nvPicPr>
        <xdr:cNvPr id="11" name="Picture 1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600200" cy="571500"/>
        </a:xfrm>
        <a:prstGeom prst="rect">
          <a:avLst/>
        </a:prstGeom>
      </xdr:spPr>
    </xdr:pic>
    <xdr:clientData/>
  </xdr:twoCellAnchor>
  <xdr:oneCellAnchor>
    <xdr:from>
      <xdr:col>0</xdr:col>
      <xdr:colOff>9525</xdr:colOff>
      <xdr:row>6</xdr:row>
      <xdr:rowOff>142875</xdr:rowOff>
    </xdr:from>
    <xdr:ext cx="1352550" cy="200025"/>
    <xdr:sp macro="" textlink="">
      <xdr:nvSpPr>
        <xdr:cNvPr id="13" name="TextBox 12"/>
        <xdr:cNvSpPr txBox="1"/>
      </xdr:nvSpPr>
      <xdr:spPr>
        <a:xfrm>
          <a:off x="9525" y="1285875"/>
          <a:ext cx="1352550" cy="200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200" b="1"/>
            <a:t>Total Sales</a:t>
          </a:r>
        </a:p>
      </xdr:txBody>
    </xdr:sp>
    <xdr:clientData/>
  </xdr:oneCellAnchor>
  <xdr:oneCellAnchor>
    <xdr:from>
      <xdr:col>0</xdr:col>
      <xdr:colOff>9525</xdr:colOff>
      <xdr:row>10</xdr:row>
      <xdr:rowOff>9525</xdr:rowOff>
    </xdr:from>
    <xdr:ext cx="1352550" cy="200025"/>
    <xdr:sp macro="" textlink="">
      <xdr:nvSpPr>
        <xdr:cNvPr id="15" name="TextBox 14"/>
        <xdr:cNvSpPr txBox="1"/>
      </xdr:nvSpPr>
      <xdr:spPr>
        <a:xfrm>
          <a:off x="9525" y="1914525"/>
          <a:ext cx="1352550" cy="200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200" b="1"/>
            <a:t>Total Cost</a:t>
          </a:r>
        </a:p>
      </xdr:txBody>
    </xdr:sp>
    <xdr:clientData/>
  </xdr:oneCellAnchor>
  <xdr:oneCellAnchor>
    <xdr:from>
      <xdr:col>0</xdr:col>
      <xdr:colOff>9525</xdr:colOff>
      <xdr:row>13</xdr:row>
      <xdr:rowOff>66675</xdr:rowOff>
    </xdr:from>
    <xdr:ext cx="1352550" cy="200025"/>
    <xdr:sp macro="" textlink="">
      <xdr:nvSpPr>
        <xdr:cNvPr id="17" name="TextBox 16"/>
        <xdr:cNvSpPr txBox="1"/>
      </xdr:nvSpPr>
      <xdr:spPr>
        <a:xfrm>
          <a:off x="9525" y="2543175"/>
          <a:ext cx="1352550" cy="200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200" b="1"/>
            <a:t>Total Profit</a:t>
          </a:r>
        </a:p>
      </xdr:txBody>
    </xdr:sp>
    <xdr:clientData/>
  </xdr:oneCellAnchor>
  <xdr:oneCellAnchor>
    <xdr:from>
      <xdr:col>0</xdr:col>
      <xdr:colOff>9525</xdr:colOff>
      <xdr:row>16</xdr:row>
      <xdr:rowOff>123825</xdr:rowOff>
    </xdr:from>
    <xdr:ext cx="1352550" cy="200025"/>
    <xdr:sp macro="" textlink="">
      <xdr:nvSpPr>
        <xdr:cNvPr id="18" name="TextBox 17"/>
        <xdr:cNvSpPr txBox="1"/>
      </xdr:nvSpPr>
      <xdr:spPr>
        <a:xfrm>
          <a:off x="9525" y="3171825"/>
          <a:ext cx="1352550" cy="200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200" b="1"/>
            <a:t>Total</a:t>
          </a:r>
          <a:r>
            <a:rPr lang="en-GB" sz="1200" b="1" baseline="0"/>
            <a:t> Brands</a:t>
          </a:r>
          <a:endParaRPr lang="en-GB" sz="1200" b="1"/>
        </a:p>
      </xdr:txBody>
    </xdr:sp>
    <xdr:clientData/>
  </xdr:oneCellAnchor>
  <xdr:oneCellAnchor>
    <xdr:from>
      <xdr:col>0</xdr:col>
      <xdr:colOff>0</xdr:colOff>
      <xdr:row>19</xdr:row>
      <xdr:rowOff>180975</xdr:rowOff>
    </xdr:from>
    <xdr:ext cx="1463040" cy="200025"/>
    <xdr:sp macro="" textlink="">
      <xdr:nvSpPr>
        <xdr:cNvPr id="19" name="TextBox 18"/>
        <xdr:cNvSpPr txBox="1"/>
      </xdr:nvSpPr>
      <xdr:spPr>
        <a:xfrm>
          <a:off x="0" y="3800475"/>
          <a:ext cx="1463040" cy="200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200" b="1"/>
            <a:t>No</a:t>
          </a:r>
          <a:r>
            <a:rPr lang="en-GB" sz="1200" b="1" baseline="0"/>
            <a:t> of Salespersons</a:t>
          </a:r>
          <a:endParaRPr lang="en-GB" sz="1200" b="1"/>
        </a:p>
      </xdr:txBody>
    </xdr:sp>
    <xdr:clientData/>
  </xdr:oneCellAnchor>
  <xdr:twoCellAnchor>
    <xdr:from>
      <xdr:col>0</xdr:col>
      <xdr:colOff>9525</xdr:colOff>
      <xdr:row>3</xdr:row>
      <xdr:rowOff>57150</xdr:rowOff>
    </xdr:from>
    <xdr:to>
      <xdr:col>2</xdr:col>
      <xdr:colOff>257175</xdr:colOff>
      <xdr:row>6</xdr:row>
      <xdr:rowOff>28575</xdr:rowOff>
    </xdr:to>
    <xdr:sp macro="" textlink="">
      <xdr:nvSpPr>
        <xdr:cNvPr id="20" name="Rectangle 19"/>
        <xdr:cNvSpPr/>
      </xdr:nvSpPr>
      <xdr:spPr>
        <a:xfrm>
          <a:off x="9525" y="628650"/>
          <a:ext cx="1466850" cy="542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0</xdr:col>
      <xdr:colOff>0</xdr:colOff>
      <xdr:row>3</xdr:row>
      <xdr:rowOff>28575</xdr:rowOff>
    </xdr:from>
    <xdr:ext cx="1352550" cy="200025"/>
    <xdr:sp macro="" textlink="">
      <xdr:nvSpPr>
        <xdr:cNvPr id="12" name="TextBox 11"/>
        <xdr:cNvSpPr txBox="1"/>
      </xdr:nvSpPr>
      <xdr:spPr>
        <a:xfrm>
          <a:off x="0" y="600075"/>
          <a:ext cx="1352550" cy="200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200" b="1"/>
            <a:t>Total Revenue</a:t>
          </a:r>
        </a:p>
      </xdr:txBody>
    </xdr:sp>
    <xdr:clientData/>
  </xdr:oneCellAnchor>
  <xdr:oneCellAnchor>
    <xdr:from>
      <xdr:col>0</xdr:col>
      <xdr:colOff>0</xdr:colOff>
      <xdr:row>4</xdr:row>
      <xdr:rowOff>76200</xdr:rowOff>
    </xdr:from>
    <xdr:ext cx="1485900" cy="302660"/>
    <xdr:sp macro="" textlink="METRICS!A2">
      <xdr:nvSpPr>
        <xdr:cNvPr id="21" name="TextBox 20"/>
        <xdr:cNvSpPr txBox="1"/>
      </xdr:nvSpPr>
      <xdr:spPr>
        <a:xfrm>
          <a:off x="0" y="838200"/>
          <a:ext cx="1485900" cy="302660"/>
        </a:xfrm>
        <a:prstGeom prst="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noAutofit/>
        </a:bodyPr>
        <a:lstStyle/>
        <a:p>
          <a:fld id="{3D21A636-191D-40D3-B4E4-722A4BF9CF9D}" type="TxLink">
            <a:rPr lang="en-US" sz="1600" b="1" i="0" u="none" strike="noStrike">
              <a:solidFill>
                <a:sysClr val="windowText" lastClr="000000"/>
              </a:solidFill>
              <a:latin typeface="Calibri"/>
              <a:cs typeface="Calibri"/>
            </a:rPr>
            <a:pPr/>
            <a:t> $347,480,070 </a:t>
          </a:fld>
          <a:endParaRPr lang="en-GB" sz="1600" b="1">
            <a:solidFill>
              <a:sysClr val="windowText" lastClr="000000"/>
            </a:solidFill>
          </a:endParaRPr>
        </a:p>
      </xdr:txBody>
    </xdr:sp>
    <xdr:clientData/>
  </xdr:oneCellAnchor>
  <xdr:oneCellAnchor>
    <xdr:from>
      <xdr:col>0</xdr:col>
      <xdr:colOff>257175</xdr:colOff>
      <xdr:row>8</xdr:row>
      <xdr:rowOff>0</xdr:rowOff>
    </xdr:from>
    <xdr:ext cx="962025" cy="302660"/>
    <xdr:sp macro="" textlink="METRICS!A6">
      <xdr:nvSpPr>
        <xdr:cNvPr id="23" name="TextBox 22"/>
        <xdr:cNvSpPr txBox="1"/>
      </xdr:nvSpPr>
      <xdr:spPr>
        <a:xfrm>
          <a:off x="257175" y="1524000"/>
          <a:ext cx="962025" cy="302660"/>
        </a:xfrm>
        <a:prstGeom prst="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noAutofit/>
        </a:bodyPr>
        <a:lstStyle/>
        <a:p>
          <a:pPr marL="0" indent="0"/>
          <a:fld id="{B70F70F4-D68C-4776-B54C-7F19CC303FD1}" type="TxLink">
            <a:rPr lang="en-US" sz="1600" b="1" i="0" u="none" strike="noStrike">
              <a:solidFill>
                <a:sysClr val="windowText" lastClr="000000"/>
              </a:solidFill>
              <a:latin typeface="Calibri"/>
              <a:ea typeface="+mn-ea"/>
              <a:cs typeface="Calibri"/>
            </a:rPr>
            <a:pPr marL="0" indent="0"/>
            <a:t> 890,722 </a:t>
          </a:fld>
          <a:endParaRPr lang="en-GB" sz="1600" b="1" i="0" u="none" strike="noStrike">
            <a:solidFill>
              <a:sysClr val="windowText" lastClr="000000"/>
            </a:solidFill>
            <a:latin typeface="Calibri"/>
            <a:ea typeface="+mn-ea"/>
            <a:cs typeface="Calibri"/>
          </a:endParaRPr>
        </a:p>
      </xdr:txBody>
    </xdr:sp>
    <xdr:clientData/>
  </xdr:oneCellAnchor>
  <xdr:oneCellAnchor>
    <xdr:from>
      <xdr:col>0</xdr:col>
      <xdr:colOff>38101</xdr:colOff>
      <xdr:row>11</xdr:row>
      <xdr:rowOff>57150</xdr:rowOff>
    </xdr:from>
    <xdr:ext cx="1447800" cy="302660"/>
    <xdr:sp macro="" textlink="METRICS!A9">
      <xdr:nvSpPr>
        <xdr:cNvPr id="24" name="TextBox 23"/>
        <xdr:cNvSpPr txBox="1"/>
      </xdr:nvSpPr>
      <xdr:spPr>
        <a:xfrm>
          <a:off x="38101" y="2152650"/>
          <a:ext cx="1447800" cy="302660"/>
        </a:xfrm>
        <a:prstGeom prst="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noAutofit/>
        </a:bodyPr>
        <a:lstStyle/>
        <a:p>
          <a:pPr marL="0" indent="0"/>
          <a:fld id="{912ECEC4-66EA-4FD8-B0AA-E95E9AE5842C}" type="TxLink">
            <a:rPr lang="en-US" sz="1600" b="1" i="0" u="none" strike="noStrike">
              <a:solidFill>
                <a:sysClr val="windowText" lastClr="000000"/>
              </a:solidFill>
              <a:latin typeface="Calibri"/>
              <a:ea typeface="+mn-ea"/>
              <a:cs typeface="Calibri"/>
            </a:rPr>
            <a:pPr marL="0" indent="0"/>
            <a:t> $241,892,650 </a:t>
          </a:fld>
          <a:endParaRPr lang="en-GB" sz="1600" b="1" i="0" u="none" strike="noStrike">
            <a:solidFill>
              <a:sysClr val="windowText" lastClr="000000"/>
            </a:solidFill>
            <a:latin typeface="Calibri"/>
            <a:ea typeface="+mn-ea"/>
            <a:cs typeface="Calibri"/>
          </a:endParaRPr>
        </a:p>
      </xdr:txBody>
    </xdr:sp>
    <xdr:clientData/>
  </xdr:oneCellAnchor>
  <xdr:oneCellAnchor>
    <xdr:from>
      <xdr:col>0</xdr:col>
      <xdr:colOff>0</xdr:colOff>
      <xdr:row>14</xdr:row>
      <xdr:rowOff>123825</xdr:rowOff>
    </xdr:from>
    <xdr:ext cx="1447800" cy="302660"/>
    <xdr:sp macro="" textlink="METRICS!A15">
      <xdr:nvSpPr>
        <xdr:cNvPr id="26" name="TextBox 25"/>
        <xdr:cNvSpPr txBox="1"/>
      </xdr:nvSpPr>
      <xdr:spPr>
        <a:xfrm>
          <a:off x="0" y="2790825"/>
          <a:ext cx="1447800" cy="302660"/>
        </a:xfrm>
        <a:prstGeom prst="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noAutofit/>
        </a:bodyPr>
        <a:lstStyle/>
        <a:p>
          <a:pPr marL="0" indent="0"/>
          <a:fld id="{64B28F23-8F2B-44B6-84DF-F8F8D4DC0340}" type="TxLink">
            <a:rPr lang="en-US" sz="1600" b="1" i="0" u="none" strike="noStrike">
              <a:solidFill>
                <a:sysClr val="windowText" lastClr="000000"/>
              </a:solidFill>
              <a:latin typeface="Calibri"/>
              <a:ea typeface="+mn-ea"/>
              <a:cs typeface="Calibri"/>
            </a:rPr>
            <a:pPr marL="0" indent="0"/>
            <a:t> $105,587,420 </a:t>
          </a:fld>
          <a:endParaRPr lang="en-GB" sz="1600" b="1" i="0" u="none" strike="noStrike">
            <a:solidFill>
              <a:sysClr val="windowText" lastClr="000000"/>
            </a:solidFill>
            <a:latin typeface="Calibri"/>
            <a:ea typeface="+mn-ea"/>
            <a:cs typeface="Calibri"/>
          </a:endParaRPr>
        </a:p>
      </xdr:txBody>
    </xdr:sp>
    <xdr:clientData/>
  </xdr:oneCellAnchor>
  <xdr:oneCellAnchor>
    <xdr:from>
      <xdr:col>1</xdr:col>
      <xdr:colOff>76200</xdr:colOff>
      <xdr:row>18</xdr:row>
      <xdr:rowOff>0</xdr:rowOff>
    </xdr:from>
    <xdr:ext cx="640080" cy="302660"/>
    <xdr:sp macro="" textlink="METRICS!A22">
      <xdr:nvSpPr>
        <xdr:cNvPr id="27" name="TextBox 26"/>
        <xdr:cNvSpPr txBox="1"/>
      </xdr:nvSpPr>
      <xdr:spPr>
        <a:xfrm flipH="1">
          <a:off x="685800" y="3429000"/>
          <a:ext cx="640080" cy="302660"/>
        </a:xfrm>
        <a:prstGeom prst="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noAutofit/>
        </a:bodyPr>
        <a:lstStyle/>
        <a:p>
          <a:pPr marL="0" indent="0"/>
          <a:fld id="{2120E958-DECE-468B-952C-CF06A69671C5}" type="TxLink">
            <a:rPr lang="en-US" sz="1600" b="1" i="0" u="none" strike="noStrike">
              <a:solidFill>
                <a:sysClr val="windowText" lastClr="000000"/>
              </a:solidFill>
              <a:latin typeface="Calibri"/>
              <a:ea typeface="+mn-ea"/>
              <a:cs typeface="Calibri"/>
            </a:rPr>
            <a:pPr marL="0" indent="0"/>
            <a:t>7</a:t>
          </a:fld>
          <a:endParaRPr lang="en-GB" sz="1600" b="1" i="0" u="none" strike="noStrike">
            <a:solidFill>
              <a:sysClr val="windowText" lastClr="000000"/>
            </a:solidFill>
            <a:latin typeface="Calibri"/>
            <a:ea typeface="+mn-ea"/>
            <a:cs typeface="Calibri"/>
          </a:endParaRPr>
        </a:p>
      </xdr:txBody>
    </xdr:sp>
    <xdr:clientData/>
  </xdr:oneCellAnchor>
  <xdr:oneCellAnchor>
    <xdr:from>
      <xdr:col>1</xdr:col>
      <xdr:colOff>219075</xdr:colOff>
      <xdr:row>21</xdr:row>
      <xdr:rowOff>0</xdr:rowOff>
    </xdr:from>
    <xdr:ext cx="609600" cy="302660"/>
    <xdr:sp macro="" textlink="METRICS!A18">
      <xdr:nvSpPr>
        <xdr:cNvPr id="28" name="TextBox 27"/>
        <xdr:cNvSpPr txBox="1"/>
      </xdr:nvSpPr>
      <xdr:spPr>
        <a:xfrm>
          <a:off x="828675" y="4000500"/>
          <a:ext cx="609600" cy="302660"/>
        </a:xfrm>
        <a:prstGeom prst="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noAutofit/>
        </a:bodyPr>
        <a:lstStyle/>
        <a:p>
          <a:pPr marL="0" indent="0"/>
          <a:fld id="{BC2EB5AC-27D8-4D3E-93B1-E362E6AE519E}" type="TxLink">
            <a:rPr lang="en-US" sz="1600" b="1" i="0" u="none" strike="noStrike">
              <a:solidFill>
                <a:sysClr val="windowText" lastClr="000000"/>
              </a:solidFill>
              <a:latin typeface="Calibri"/>
              <a:ea typeface="+mn-ea"/>
              <a:cs typeface="Calibri"/>
            </a:rPr>
            <a:pPr marL="0" indent="0"/>
            <a:t>11</a:t>
          </a:fld>
          <a:endParaRPr lang="en-GB" sz="1600" b="1" i="0" u="none" strike="noStrike">
            <a:solidFill>
              <a:sysClr val="windowText" lastClr="000000"/>
            </a:solidFill>
            <a:latin typeface="Calibri"/>
            <a:ea typeface="+mn-ea"/>
            <a:cs typeface="Calibri"/>
          </a:endParaRPr>
        </a:p>
      </xdr:txBody>
    </xdr:sp>
    <xdr:clientData/>
  </xdr:oneCellAnchor>
  <xdr:twoCellAnchor>
    <xdr:from>
      <xdr:col>2</xdr:col>
      <xdr:colOff>304800</xdr:colOff>
      <xdr:row>3</xdr:row>
      <xdr:rowOff>78104</xdr:rowOff>
    </xdr:from>
    <xdr:to>
      <xdr:col>10</xdr:col>
      <xdr:colOff>91440</xdr:colOff>
      <xdr:row>13</xdr:row>
      <xdr:rowOff>1904</xdr:rowOff>
    </xdr:to>
    <xdr:sp macro="" textlink="">
      <xdr:nvSpPr>
        <xdr:cNvPr id="29" name="Rectangle 28"/>
        <xdr:cNvSpPr/>
      </xdr:nvSpPr>
      <xdr:spPr>
        <a:xfrm>
          <a:off x="1524000" y="649604"/>
          <a:ext cx="4663440" cy="1828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314325</xdr:colOff>
      <xdr:row>13</xdr:row>
      <xdr:rowOff>38100</xdr:rowOff>
    </xdr:from>
    <xdr:to>
      <xdr:col>10</xdr:col>
      <xdr:colOff>100965</xdr:colOff>
      <xdr:row>22</xdr:row>
      <xdr:rowOff>173355</xdr:rowOff>
    </xdr:to>
    <xdr:sp macro="" textlink="">
      <xdr:nvSpPr>
        <xdr:cNvPr id="30" name="Rectangle 29"/>
        <xdr:cNvSpPr/>
      </xdr:nvSpPr>
      <xdr:spPr>
        <a:xfrm>
          <a:off x="1533525" y="2514600"/>
          <a:ext cx="4663440" cy="184975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133350</xdr:colOff>
      <xdr:row>13</xdr:row>
      <xdr:rowOff>51435</xdr:rowOff>
    </xdr:from>
    <xdr:to>
      <xdr:col>17</xdr:col>
      <xdr:colOff>529590</xdr:colOff>
      <xdr:row>22</xdr:row>
      <xdr:rowOff>184023</xdr:rowOff>
    </xdr:to>
    <xdr:sp macro="" textlink="">
      <xdr:nvSpPr>
        <xdr:cNvPr id="31" name="Rectangle 30"/>
        <xdr:cNvSpPr/>
      </xdr:nvSpPr>
      <xdr:spPr>
        <a:xfrm>
          <a:off x="6229350" y="2527935"/>
          <a:ext cx="4663440" cy="184708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161925</xdr:colOff>
      <xdr:row>3</xdr:row>
      <xdr:rowOff>97155</xdr:rowOff>
    </xdr:from>
    <xdr:to>
      <xdr:col>17</xdr:col>
      <xdr:colOff>558165</xdr:colOff>
      <xdr:row>13</xdr:row>
      <xdr:rowOff>20955</xdr:rowOff>
    </xdr:to>
    <xdr:sp macro="" textlink="">
      <xdr:nvSpPr>
        <xdr:cNvPr id="32" name="Rectangle 31"/>
        <xdr:cNvSpPr/>
      </xdr:nvSpPr>
      <xdr:spPr>
        <a:xfrm>
          <a:off x="6257925" y="668655"/>
          <a:ext cx="4663440" cy="1828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17</xdr:col>
      <xdr:colOff>561975</xdr:colOff>
      <xdr:row>3</xdr:row>
      <xdr:rowOff>9525</xdr:rowOff>
    </xdr:from>
    <xdr:to>
      <xdr:col>20</xdr:col>
      <xdr:colOff>287655</xdr:colOff>
      <xdr:row>5</xdr:row>
      <xdr:rowOff>85725</xdr:rowOff>
    </xdr:to>
    <mc:AlternateContent xmlns:mc="http://schemas.openxmlformats.org/markup-compatibility/2006" xmlns:a14="http://schemas.microsoft.com/office/drawing/2010/main">
      <mc:Choice Requires="a14">
        <xdr:graphicFrame macro="">
          <xdr:nvGraphicFramePr>
            <xdr:cNvPr id="34" name="YEARS 3"/>
            <xdr:cNvGraphicFramePr/>
          </xdr:nvGraphicFramePr>
          <xdr:xfrm>
            <a:off x="0" y="0"/>
            <a:ext cx="0" cy="0"/>
          </xdr:xfrm>
          <a:graphic>
            <a:graphicData uri="http://schemas.microsoft.com/office/drawing/2010/slicer">
              <sle:slicer xmlns:sle="http://schemas.microsoft.com/office/drawing/2010/slicer" name="YEARS 3"/>
            </a:graphicData>
          </a:graphic>
        </xdr:graphicFrame>
      </mc:Choice>
      <mc:Fallback xmlns="">
        <xdr:sp macro="" textlink="">
          <xdr:nvSpPr>
            <xdr:cNvPr id="0" name=""/>
            <xdr:cNvSpPr>
              <a:spLocks noTextEdit="1"/>
            </xdr:cNvSpPr>
          </xdr:nvSpPr>
          <xdr:spPr>
            <a:xfrm>
              <a:off x="10925175" y="581025"/>
              <a:ext cx="1554480" cy="457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240029</xdr:colOff>
      <xdr:row>0</xdr:row>
      <xdr:rowOff>76200</xdr:rowOff>
    </xdr:from>
    <xdr:to>
      <xdr:col>20</xdr:col>
      <xdr:colOff>300989</xdr:colOff>
      <xdr:row>2</xdr:row>
      <xdr:rowOff>152400</xdr:rowOff>
    </xdr:to>
    <mc:AlternateContent xmlns:mc="http://schemas.openxmlformats.org/markup-compatibility/2006" xmlns:a14="http://schemas.microsoft.com/office/drawing/2010/main">
      <mc:Choice Requires="a14">
        <xdr:graphicFrame macro="">
          <xdr:nvGraphicFramePr>
            <xdr:cNvPr id="35" name="COUNTRIES 3"/>
            <xdr:cNvGraphicFramePr/>
          </xdr:nvGraphicFramePr>
          <xdr:xfrm>
            <a:off x="0" y="0"/>
            <a:ext cx="0" cy="0"/>
          </xdr:xfrm>
          <a:graphic>
            <a:graphicData uri="http://schemas.microsoft.com/office/drawing/2010/slicer">
              <sle:slicer xmlns:sle="http://schemas.microsoft.com/office/drawing/2010/slicer" name="COUNTRIES 3"/>
            </a:graphicData>
          </a:graphic>
        </xdr:graphicFrame>
      </mc:Choice>
      <mc:Fallback xmlns="">
        <xdr:sp macro="" textlink="">
          <xdr:nvSpPr>
            <xdr:cNvPr id="0" name=""/>
            <xdr:cNvSpPr>
              <a:spLocks noTextEdit="1"/>
            </xdr:cNvSpPr>
          </xdr:nvSpPr>
          <xdr:spPr>
            <a:xfrm>
              <a:off x="7555229" y="76200"/>
              <a:ext cx="4937760" cy="457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66675</xdr:colOff>
      <xdr:row>13</xdr:row>
      <xdr:rowOff>57150</xdr:rowOff>
    </xdr:from>
    <xdr:to>
      <xdr:col>12</xdr:col>
      <xdr:colOff>142875</xdr:colOff>
      <xdr:row>22</xdr:row>
      <xdr:rowOff>171450</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314325</xdr:colOff>
      <xdr:row>3</xdr:row>
      <xdr:rowOff>78104</xdr:rowOff>
    </xdr:from>
    <xdr:to>
      <xdr:col>8</xdr:col>
      <xdr:colOff>40005</xdr:colOff>
      <xdr:row>13</xdr:row>
      <xdr:rowOff>1904</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314325</xdr:colOff>
      <xdr:row>13</xdr:row>
      <xdr:rowOff>47625</xdr:rowOff>
    </xdr:from>
    <xdr:to>
      <xdr:col>8</xdr:col>
      <xdr:colOff>40005</xdr:colOff>
      <xdr:row>22</xdr:row>
      <xdr:rowOff>161925</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180975</xdr:colOff>
      <xdr:row>3</xdr:row>
      <xdr:rowOff>87629</xdr:rowOff>
    </xdr:from>
    <xdr:to>
      <xdr:col>17</xdr:col>
      <xdr:colOff>554353</xdr:colOff>
      <xdr:row>13</xdr:row>
      <xdr:rowOff>11429</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66675</xdr:colOff>
      <xdr:row>3</xdr:row>
      <xdr:rowOff>87630</xdr:rowOff>
    </xdr:from>
    <xdr:to>
      <xdr:col>12</xdr:col>
      <xdr:colOff>142875</xdr:colOff>
      <xdr:row>13</xdr:row>
      <xdr:rowOff>11430</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180975</xdr:colOff>
      <xdr:row>13</xdr:row>
      <xdr:rowOff>41910</xdr:rowOff>
    </xdr:from>
    <xdr:to>
      <xdr:col>17</xdr:col>
      <xdr:colOff>561975</xdr:colOff>
      <xdr:row>23</xdr:row>
      <xdr:rowOff>19050</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17</xdr:col>
      <xdr:colOff>600075</xdr:colOff>
      <xdr:row>5</xdr:row>
      <xdr:rowOff>133350</xdr:rowOff>
    </xdr:from>
    <xdr:to>
      <xdr:col>20</xdr:col>
      <xdr:colOff>280035</xdr:colOff>
      <xdr:row>23</xdr:row>
      <xdr:rowOff>41910</xdr:rowOff>
    </xdr:to>
    <mc:AlternateContent xmlns:mc="http://schemas.openxmlformats.org/markup-compatibility/2006" xmlns:a14="http://schemas.microsoft.com/office/drawing/2010/main">
      <mc:Choice Requires="a14">
        <xdr:graphicFrame macro="">
          <xdr:nvGraphicFramePr>
            <xdr:cNvPr id="40" name="MONTHS 1"/>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10963275" y="1085850"/>
              <a:ext cx="1508760" cy="33375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hioma Muanya" refreshedDate="44984.505473958336" createdVersion="6" refreshedVersion="6" minRefreshableVersion="3" recordCount="1047">
  <cacheSource type="worksheet">
    <worksheetSource name="SalesTable"/>
  </cacheSource>
  <cacheFields count="22">
    <cacheField name="SALES_ID" numFmtId="0">
      <sharedItems containsSemiMixedTypes="0" containsString="0" containsNumber="1" containsInteger="1" minValue="10101" maxValue="11147"/>
    </cacheField>
    <cacheField name="SALES_REP" numFmtId="0">
      <sharedItems count="11">
        <s v="Jardine"/>
        <s v="Gill"/>
        <s v="Sorvino"/>
        <s v="Jones"/>
        <s v="Andrews"/>
        <s v="Thompson"/>
        <s v="Morgan"/>
        <s v="Howard"/>
        <s v="Parent"/>
        <s v="Smith"/>
        <s v="Kivell"/>
      </sharedItems>
    </cacheField>
    <cacheField name="SALESPERSON COUNT" numFmtId="0">
      <sharedItems containsSemiMixedTypes="0" containsString="0" containsNumber="1" minValue="5.3763440860215058E-3" maxValue="2.0408163265306121E-2"/>
    </cacheField>
    <cacheField name="EMAILS" numFmtId="0">
      <sharedItems/>
    </cacheField>
    <cacheField name="BRANDS.L" numFmtId="0">
      <sharedItems/>
    </cacheField>
    <cacheField name="BRANDS " numFmtId="0">
      <sharedItems count="7">
        <s v="Trophy"/>
        <s v="Budweiser"/>
        <s v="Castle Lite"/>
        <s v="Eagle Lager"/>
        <s v="Hero"/>
        <s v="Beta Malt"/>
        <s v="Grand Malt"/>
      </sharedItems>
    </cacheField>
    <cacheField name="BRANDS COUNT" numFmtId="0">
      <sharedItems containsSemiMixedTypes="0" containsString="0" containsNumber="1" minValue="6.6666666666666671E-3" maxValue="6.7114093959731542E-3"/>
    </cacheField>
    <cacheField name="PLANT_COST" numFmtId="0">
      <sharedItems containsSemiMixedTypes="0" containsString="0" containsNumber="1" containsInteger="1" minValue="80" maxValue="250"/>
    </cacheField>
    <cacheField name="UNIT_PRICE" numFmtId="0">
      <sharedItems containsSemiMixedTypes="0" containsString="0" containsNumber="1" containsInteger="1" minValue="150" maxValue="500"/>
    </cacheField>
    <cacheField name="QUANTITY" numFmtId="0">
      <sharedItems containsSemiMixedTypes="0" containsString="0" containsNumber="1" containsInteger="1" minValue="700" maxValue="1000"/>
    </cacheField>
    <cacheField name="COST" numFmtId="0">
      <sharedItems containsSemiMixedTypes="0" containsString="0" containsNumber="1" containsInteger="1" minValue="105300" maxValue="499500"/>
    </cacheField>
    <cacheField name="PROFIT" numFmtId="0">
      <sharedItems containsSemiMixedTypes="0" containsString="0" containsNumber="1" containsInteger="1" minValue="35000" maxValue="269190"/>
    </cacheField>
    <cacheField name="PROFIT %" numFmtId="0">
      <sharedItems containsSemiMixedTypes="0" containsString="0" containsNumber="1" minValue="0.25" maxValue="0.6"/>
    </cacheField>
    <cacheField name="REVENUE" numFmtId="0">
      <sharedItems containsSemiMixedTypes="0" containsString="0" containsNumber="1" containsInteger="1" minValue="147420" maxValue="749250"/>
    </cacheField>
    <cacheField name="COUNTRIES" numFmtId="0">
      <sharedItems count="5">
        <s v="Ghana"/>
        <s v="Nigeria"/>
        <s v="Togo"/>
        <s v="Benin"/>
        <s v="Senegal"/>
      </sharedItems>
    </cacheField>
    <cacheField name="TERRITORY" numFmtId="0">
      <sharedItems count="2">
        <s v="Anglophone"/>
        <s v="Francophone"/>
      </sharedItems>
    </cacheField>
    <cacheField name="REGION L" numFmtId="0">
      <sharedItems/>
    </cacheField>
    <cacheField name="REGION" numFmtId="0">
      <sharedItems count="5">
        <s v="South East"/>
        <s v="West"/>
        <s v="South South"/>
        <s v="North West"/>
        <s v="North Central"/>
      </sharedItems>
    </cacheField>
    <cacheField name="MONTHS" numFmtId="0">
      <sharedItems count="12">
        <s v="January"/>
        <s v="February"/>
        <s v="March"/>
        <s v="April"/>
        <s v="May"/>
        <s v="June"/>
        <s v="July"/>
        <s v="August"/>
        <s v="September"/>
        <s v="October"/>
        <s v="November"/>
        <s v="December"/>
      </sharedItems>
    </cacheField>
    <cacheField name="SHORT MONTH" numFmtId="0">
      <sharedItems count="12">
        <s v="Jan"/>
        <s v="Feb"/>
        <s v="Mar"/>
        <s v="Apr"/>
        <s v="May"/>
        <s v="Jun"/>
        <s v="Jul"/>
        <s v="Aug"/>
        <s v="Sep"/>
        <s v="Oct"/>
        <s v="Nov"/>
        <s v="Dec"/>
      </sharedItems>
    </cacheField>
    <cacheField name="QUARTERS" numFmtId="0">
      <sharedItems count="4">
        <s v="Q1"/>
        <s v="Q2"/>
        <s v="Q3"/>
        <s v="Q4"/>
      </sharedItems>
    </cacheField>
    <cacheField name="YEARS" numFmtId="0">
      <sharedItems containsSemiMixedTypes="0" containsString="0" containsNumber="1" containsInteger="1" minValue="2017" maxValue="2019" count="3">
        <n v="2019"/>
        <n v="2018"/>
        <n v="2017"/>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47">
  <r>
    <n v="10101"/>
    <x v="0"/>
    <n v="7.3529411764705881E-3"/>
    <s v="jard@gmail.com"/>
    <s v="trophy"/>
    <x v="0"/>
    <n v="6.6666666666666671E-3"/>
    <n v="150"/>
    <n v="200"/>
    <n v="725"/>
    <n v="145000"/>
    <n v="36250"/>
    <n v="0.25"/>
    <n v="181250"/>
    <x v="0"/>
    <x v="0"/>
    <s v="Southeast"/>
    <x v="0"/>
    <x v="0"/>
    <x v="0"/>
    <x v="0"/>
    <x v="0"/>
  </r>
  <r>
    <n v="10102"/>
    <x v="1"/>
    <n v="8.4745762711864406E-3"/>
    <s v="gillhell@uk.com"/>
    <s v="budweiser"/>
    <x v="1"/>
    <n v="6.6666666666666671E-3"/>
    <n v="250"/>
    <n v="500"/>
    <n v="815"/>
    <n v="407500"/>
    <n v="203750"/>
    <n v="0.5"/>
    <n v="611250"/>
    <x v="1"/>
    <x v="0"/>
    <s v="west"/>
    <x v="1"/>
    <x v="1"/>
    <x v="1"/>
    <x v="0"/>
    <x v="1"/>
  </r>
  <r>
    <n v="10103"/>
    <x v="2"/>
    <n v="9.3457943925233638E-3"/>
    <s v="sorvi2000@gmail.com"/>
    <s v="castle lite"/>
    <x v="2"/>
    <n v="6.6666666666666671E-3"/>
    <n v="180"/>
    <n v="450"/>
    <n v="937"/>
    <n v="421650"/>
    <n v="252990"/>
    <n v="0.6"/>
    <n v="674640"/>
    <x v="2"/>
    <x v="1"/>
    <s v="southsouth"/>
    <x v="2"/>
    <x v="2"/>
    <x v="2"/>
    <x v="0"/>
    <x v="1"/>
  </r>
  <r>
    <n v="10104"/>
    <x v="3"/>
    <n v="5.3763440860215058E-3"/>
    <s v="jone.ai@yahoo.com"/>
    <s v="eagle lager"/>
    <x v="3"/>
    <n v="6.6666666666666671E-3"/>
    <n v="170"/>
    <n v="250"/>
    <n v="765"/>
    <n v="191250"/>
    <n v="61200"/>
    <n v="0.32"/>
    <n v="252450"/>
    <x v="3"/>
    <x v="1"/>
    <s v="northwest"/>
    <x v="3"/>
    <x v="3"/>
    <x v="3"/>
    <x v="1"/>
    <x v="1"/>
  </r>
  <r>
    <n v="10105"/>
    <x v="4"/>
    <n v="9.3457943925233638E-3"/>
    <s v="andy@gmail.com"/>
    <s v="hero"/>
    <x v="4"/>
    <n v="6.7114093959731542E-3"/>
    <n v="150"/>
    <n v="200"/>
    <n v="836"/>
    <n v="167200"/>
    <n v="41800"/>
    <n v="0.25"/>
    <n v="209000"/>
    <x v="4"/>
    <x v="1"/>
    <s v="northeast "/>
    <x v="4"/>
    <x v="4"/>
    <x v="4"/>
    <x v="1"/>
    <x v="2"/>
  </r>
  <r>
    <n v="10106"/>
    <x v="0"/>
    <n v="7.3529411764705881E-3"/>
    <s v="jard@gmail.com"/>
    <s v="beta malt"/>
    <x v="5"/>
    <n v="6.7114093959731542E-3"/>
    <n v="80"/>
    <n v="150"/>
    <n v="798"/>
    <n v="119700"/>
    <n v="55860"/>
    <n v="0.46666666666666667"/>
    <n v="175560"/>
    <x v="0"/>
    <x v="0"/>
    <s v="northcentral "/>
    <x v="4"/>
    <x v="5"/>
    <x v="5"/>
    <x v="1"/>
    <x v="0"/>
  </r>
  <r>
    <n v="10107"/>
    <x v="5"/>
    <n v="1.7241379310344827E-2"/>
    <s v="thomp@uk.com"/>
    <s v="grand malt"/>
    <x v="6"/>
    <n v="6.7114093959731542E-3"/>
    <n v="90"/>
    <n v="150"/>
    <n v="954"/>
    <n v="143100"/>
    <n v="57240"/>
    <n v="0.4"/>
    <n v="200340"/>
    <x v="1"/>
    <x v="0"/>
    <s v="Southeast"/>
    <x v="0"/>
    <x v="6"/>
    <x v="6"/>
    <x v="2"/>
    <x v="2"/>
  </r>
  <r>
    <n v="10108"/>
    <x v="3"/>
    <n v="5.3763440860215058E-3"/>
    <s v="jone.ai@yahoo.com"/>
    <s v="trophy"/>
    <x v="0"/>
    <n v="6.6666666666666671E-3"/>
    <n v="150"/>
    <n v="200"/>
    <n v="812"/>
    <n v="162400"/>
    <n v="40600"/>
    <n v="0.25"/>
    <n v="203000"/>
    <x v="2"/>
    <x v="1"/>
    <s v="west"/>
    <x v="1"/>
    <x v="7"/>
    <x v="7"/>
    <x v="2"/>
    <x v="1"/>
  </r>
  <r>
    <n v="10109"/>
    <x v="6"/>
    <n v="1.2658227848101266E-2"/>
    <s v="morganny@gmail.com"/>
    <s v="budweiser"/>
    <x v="1"/>
    <n v="6.6666666666666671E-3"/>
    <n v="250"/>
    <n v="500"/>
    <n v="700"/>
    <n v="350000"/>
    <n v="175000"/>
    <n v="0.5"/>
    <n v="525000"/>
    <x v="3"/>
    <x v="1"/>
    <s v="southsouth"/>
    <x v="2"/>
    <x v="8"/>
    <x v="8"/>
    <x v="2"/>
    <x v="0"/>
  </r>
  <r>
    <n v="10110"/>
    <x v="7"/>
    <n v="2.0408163265306121E-2"/>
    <s v="howard_freeman@yahoo.com"/>
    <s v="castle lite"/>
    <x v="2"/>
    <n v="6.6666666666666671E-3"/>
    <n v="180"/>
    <n v="450"/>
    <n v="745"/>
    <n v="335250"/>
    <n v="201150"/>
    <n v="0.6"/>
    <n v="536400"/>
    <x v="4"/>
    <x v="1"/>
    <s v="northwest"/>
    <x v="3"/>
    <x v="9"/>
    <x v="9"/>
    <x v="3"/>
    <x v="2"/>
  </r>
  <r>
    <n v="10111"/>
    <x v="8"/>
    <n v="1.4492753623188406E-2"/>
    <s v="parentty@uk.com"/>
    <s v="eagle lager"/>
    <x v="3"/>
    <n v="6.6666666666666671E-3"/>
    <n v="170"/>
    <n v="250"/>
    <n v="861"/>
    <n v="215250"/>
    <n v="68880"/>
    <n v="0.32"/>
    <n v="284130"/>
    <x v="0"/>
    <x v="0"/>
    <s v="northeast "/>
    <x v="4"/>
    <x v="10"/>
    <x v="10"/>
    <x v="3"/>
    <x v="2"/>
  </r>
  <r>
    <n v="10112"/>
    <x v="3"/>
    <n v="5.3763440860215058E-3"/>
    <s v="jone.ai@yahoo.com"/>
    <s v="hero"/>
    <x v="4"/>
    <n v="6.7114093959731542E-3"/>
    <n v="150"/>
    <n v="200"/>
    <n v="902"/>
    <n v="180400"/>
    <n v="45100"/>
    <n v="0.25"/>
    <n v="225500"/>
    <x v="1"/>
    <x v="0"/>
    <s v="northcentral "/>
    <x v="4"/>
    <x v="11"/>
    <x v="11"/>
    <x v="3"/>
    <x v="0"/>
  </r>
  <r>
    <n v="10113"/>
    <x v="9"/>
    <n v="1.4492753623188406E-2"/>
    <s v="smithMan@yahoo.com"/>
    <s v="beta malt"/>
    <x v="5"/>
    <n v="6.7114093959731542E-3"/>
    <n v="80"/>
    <n v="150"/>
    <n v="731"/>
    <n v="109650"/>
    <n v="51170"/>
    <n v="0.46666666666666667"/>
    <n v="160820"/>
    <x v="2"/>
    <x v="1"/>
    <s v="Southeast"/>
    <x v="0"/>
    <x v="0"/>
    <x v="0"/>
    <x v="0"/>
    <x v="1"/>
  </r>
  <r>
    <n v="10114"/>
    <x v="3"/>
    <n v="5.3763440860215058E-3"/>
    <s v="jone.ai@yahoo.com"/>
    <s v="grand malt"/>
    <x v="6"/>
    <n v="6.7114093959731542E-3"/>
    <n v="90"/>
    <n v="150"/>
    <n v="843"/>
    <n v="126450"/>
    <n v="50580"/>
    <n v="0.4"/>
    <n v="177030"/>
    <x v="3"/>
    <x v="1"/>
    <s v="west"/>
    <x v="1"/>
    <x v="1"/>
    <x v="1"/>
    <x v="0"/>
    <x v="2"/>
  </r>
  <r>
    <n v="10115"/>
    <x v="6"/>
    <n v="1.2658227848101266E-2"/>
    <s v="morganny@gmail.com"/>
    <s v="trophy"/>
    <x v="0"/>
    <n v="6.6666666666666671E-3"/>
    <n v="150"/>
    <n v="200"/>
    <n v="939"/>
    <n v="187800"/>
    <n v="46950"/>
    <n v="0.25"/>
    <n v="234750"/>
    <x v="4"/>
    <x v="1"/>
    <s v="southsouth"/>
    <x v="2"/>
    <x v="2"/>
    <x v="2"/>
    <x v="0"/>
    <x v="1"/>
  </r>
  <r>
    <n v="10116"/>
    <x v="3"/>
    <n v="5.3763440860215058E-3"/>
    <s v="jone.ai@yahoo.com"/>
    <s v="budweiser"/>
    <x v="1"/>
    <n v="6.6666666666666671E-3"/>
    <n v="250"/>
    <n v="500"/>
    <n v="709"/>
    <n v="354500"/>
    <n v="177250"/>
    <n v="0.5"/>
    <n v="531750"/>
    <x v="0"/>
    <x v="0"/>
    <s v="northwest"/>
    <x v="3"/>
    <x v="3"/>
    <x v="3"/>
    <x v="1"/>
    <x v="0"/>
  </r>
  <r>
    <n v="10117"/>
    <x v="8"/>
    <n v="1.4492753623188406E-2"/>
    <s v="parentty@uk.com"/>
    <s v="castle lite"/>
    <x v="2"/>
    <n v="6.6666666666666671E-3"/>
    <n v="180"/>
    <n v="450"/>
    <n v="837"/>
    <n v="376650"/>
    <n v="225990"/>
    <n v="0.6"/>
    <n v="602640"/>
    <x v="1"/>
    <x v="0"/>
    <s v="northeast "/>
    <x v="4"/>
    <x v="4"/>
    <x v="4"/>
    <x v="1"/>
    <x v="2"/>
  </r>
  <r>
    <n v="10118"/>
    <x v="10"/>
    <n v="1.4492753623188406E-2"/>
    <s v="kivel_go@yahoo.com"/>
    <s v="eagle lager"/>
    <x v="3"/>
    <n v="6.6666666666666671E-3"/>
    <n v="170"/>
    <n v="250"/>
    <n v="910"/>
    <n v="227500"/>
    <n v="72800"/>
    <n v="0.32"/>
    <n v="300300"/>
    <x v="2"/>
    <x v="1"/>
    <s v="northcentral "/>
    <x v="4"/>
    <x v="5"/>
    <x v="5"/>
    <x v="1"/>
    <x v="1"/>
  </r>
  <r>
    <n v="10119"/>
    <x v="9"/>
    <n v="1.4492753623188406E-2"/>
    <s v="smithMan@yahoo.com"/>
    <s v="hero"/>
    <x v="4"/>
    <n v="6.7114093959731542E-3"/>
    <n v="150"/>
    <n v="200"/>
    <n v="996"/>
    <n v="199200"/>
    <n v="49800"/>
    <n v="0.25"/>
    <n v="249000"/>
    <x v="3"/>
    <x v="1"/>
    <s v="Southeast"/>
    <x v="0"/>
    <x v="6"/>
    <x v="6"/>
    <x v="2"/>
    <x v="0"/>
  </r>
  <r>
    <n v="10120"/>
    <x v="8"/>
    <n v="1.4492753623188406E-2"/>
    <s v="parentty@uk.com"/>
    <s v="beta malt"/>
    <x v="5"/>
    <n v="6.7114093959731542E-3"/>
    <n v="80"/>
    <n v="150"/>
    <n v="731"/>
    <n v="109650"/>
    <n v="51170"/>
    <n v="0.46666666666666667"/>
    <n v="160820"/>
    <x v="4"/>
    <x v="1"/>
    <s v="west"/>
    <x v="1"/>
    <x v="7"/>
    <x v="7"/>
    <x v="2"/>
    <x v="2"/>
  </r>
  <r>
    <n v="10121"/>
    <x v="1"/>
    <n v="8.4745762711864406E-3"/>
    <s v="gillhell@uk.com"/>
    <s v="grand malt"/>
    <x v="6"/>
    <n v="6.7114093959731542E-3"/>
    <n v="90"/>
    <n v="150"/>
    <n v="898"/>
    <n v="134700"/>
    <n v="53880"/>
    <n v="0.4"/>
    <n v="188580"/>
    <x v="0"/>
    <x v="0"/>
    <s v="southsouth"/>
    <x v="2"/>
    <x v="8"/>
    <x v="8"/>
    <x v="2"/>
    <x v="2"/>
  </r>
  <r>
    <n v="10122"/>
    <x v="9"/>
    <n v="1.4492753623188406E-2"/>
    <s v="smithMan@yahoo.com"/>
    <s v="trophy"/>
    <x v="0"/>
    <n v="6.6666666666666671E-3"/>
    <n v="150"/>
    <n v="200"/>
    <n v="860"/>
    <n v="172000"/>
    <n v="43000"/>
    <n v="0.25"/>
    <n v="215000"/>
    <x v="1"/>
    <x v="0"/>
    <s v="northwest"/>
    <x v="3"/>
    <x v="9"/>
    <x v="9"/>
    <x v="3"/>
    <x v="1"/>
  </r>
  <r>
    <n v="10123"/>
    <x v="3"/>
    <n v="5.3763440860215058E-3"/>
    <s v="jone.ai@yahoo.com"/>
    <s v="budweiser"/>
    <x v="1"/>
    <n v="6.6666666666666671E-3"/>
    <n v="250"/>
    <n v="500"/>
    <n v="859"/>
    <n v="429500"/>
    <n v="214750"/>
    <n v="0.5"/>
    <n v="644250"/>
    <x v="2"/>
    <x v="1"/>
    <s v="northeast "/>
    <x v="4"/>
    <x v="10"/>
    <x v="10"/>
    <x v="3"/>
    <x v="2"/>
  </r>
  <r>
    <n v="10124"/>
    <x v="2"/>
    <n v="9.3457943925233638E-3"/>
    <s v="sorvi2000@gmail.com"/>
    <s v="castle lite"/>
    <x v="2"/>
    <n v="6.6666666666666671E-3"/>
    <n v="180"/>
    <n v="450"/>
    <n v="857"/>
    <n v="385650"/>
    <n v="231390"/>
    <n v="0.6"/>
    <n v="617040"/>
    <x v="3"/>
    <x v="1"/>
    <s v="northcentral "/>
    <x v="4"/>
    <x v="11"/>
    <x v="11"/>
    <x v="3"/>
    <x v="2"/>
  </r>
  <r>
    <n v="10125"/>
    <x v="0"/>
    <n v="7.3529411764705881E-3"/>
    <s v="jard@gmail.com"/>
    <s v="eagle lager"/>
    <x v="3"/>
    <n v="6.6666666666666671E-3"/>
    <n v="170"/>
    <n v="250"/>
    <n v="715"/>
    <n v="178750"/>
    <n v="57200"/>
    <n v="0.32"/>
    <n v="235950"/>
    <x v="4"/>
    <x v="1"/>
    <s v="Southeast"/>
    <x v="0"/>
    <x v="0"/>
    <x v="0"/>
    <x v="0"/>
    <x v="1"/>
  </r>
  <r>
    <n v="10126"/>
    <x v="4"/>
    <n v="9.3457943925233638E-3"/>
    <s v="andy@gmail.com"/>
    <s v="hero"/>
    <x v="4"/>
    <n v="6.7114093959731542E-3"/>
    <n v="150"/>
    <n v="200"/>
    <n v="999"/>
    <n v="199800"/>
    <n v="49950"/>
    <n v="0.25"/>
    <n v="249750"/>
    <x v="0"/>
    <x v="0"/>
    <s v="west"/>
    <x v="1"/>
    <x v="1"/>
    <x v="1"/>
    <x v="0"/>
    <x v="1"/>
  </r>
  <r>
    <n v="10127"/>
    <x v="7"/>
    <n v="2.0408163265306121E-2"/>
    <s v="howard_freeman@yahoo.com"/>
    <s v="beta malt"/>
    <x v="5"/>
    <n v="6.7114093959731542E-3"/>
    <n v="80"/>
    <n v="150"/>
    <n v="982"/>
    <n v="147300"/>
    <n v="68740"/>
    <n v="0.46666666666666667"/>
    <n v="216040"/>
    <x v="1"/>
    <x v="0"/>
    <s v="southsouth"/>
    <x v="2"/>
    <x v="2"/>
    <x v="2"/>
    <x v="0"/>
    <x v="2"/>
  </r>
  <r>
    <n v="10128"/>
    <x v="1"/>
    <n v="8.4745762711864406E-3"/>
    <s v="gillhell@uk.com"/>
    <s v="grand malt"/>
    <x v="6"/>
    <n v="6.7114093959731542E-3"/>
    <n v="90"/>
    <n v="150"/>
    <n v="920"/>
    <n v="138000"/>
    <n v="55200"/>
    <n v="0.4"/>
    <n v="193200"/>
    <x v="2"/>
    <x v="1"/>
    <s v="northwest"/>
    <x v="3"/>
    <x v="3"/>
    <x v="3"/>
    <x v="1"/>
    <x v="1"/>
  </r>
  <r>
    <n v="10129"/>
    <x v="1"/>
    <n v="8.4745762711864406E-3"/>
    <s v="gillhell@uk.com"/>
    <s v="trophy"/>
    <x v="0"/>
    <n v="6.6666666666666671E-3"/>
    <n v="150"/>
    <n v="200"/>
    <n v="875"/>
    <n v="175000"/>
    <n v="43750"/>
    <n v="0.25"/>
    <n v="218750"/>
    <x v="3"/>
    <x v="1"/>
    <s v="northeast "/>
    <x v="4"/>
    <x v="4"/>
    <x v="4"/>
    <x v="1"/>
    <x v="2"/>
  </r>
  <r>
    <n v="10130"/>
    <x v="10"/>
    <n v="1.4492753623188406E-2"/>
    <s v="kivel_go@yahoo.com"/>
    <s v="budweiser"/>
    <x v="1"/>
    <n v="6.6666666666666671E-3"/>
    <n v="250"/>
    <n v="500"/>
    <n v="945"/>
    <n v="472500"/>
    <n v="236250"/>
    <n v="0.5"/>
    <n v="708750"/>
    <x v="4"/>
    <x v="1"/>
    <s v="northcentral "/>
    <x v="4"/>
    <x v="5"/>
    <x v="5"/>
    <x v="1"/>
    <x v="0"/>
  </r>
  <r>
    <n v="10131"/>
    <x v="3"/>
    <n v="5.3763440860215058E-3"/>
    <s v="jone.ai@yahoo.com"/>
    <s v="castle lite"/>
    <x v="2"/>
    <n v="6.6666666666666671E-3"/>
    <n v="180"/>
    <n v="450"/>
    <n v="794"/>
    <n v="357300"/>
    <n v="214380"/>
    <n v="0.6"/>
    <n v="571680"/>
    <x v="0"/>
    <x v="0"/>
    <s v="Southeast"/>
    <x v="0"/>
    <x v="6"/>
    <x v="6"/>
    <x v="2"/>
    <x v="0"/>
  </r>
  <r>
    <n v="10132"/>
    <x v="6"/>
    <n v="1.2658227848101266E-2"/>
    <s v="morganny@gmail.com"/>
    <s v="eagle lager"/>
    <x v="3"/>
    <n v="6.6666666666666671E-3"/>
    <n v="170"/>
    <n v="250"/>
    <n v="826"/>
    <n v="206500"/>
    <n v="66080"/>
    <n v="0.32"/>
    <n v="272580"/>
    <x v="1"/>
    <x v="0"/>
    <s v="west"/>
    <x v="1"/>
    <x v="7"/>
    <x v="7"/>
    <x v="2"/>
    <x v="2"/>
  </r>
  <r>
    <n v="10133"/>
    <x v="10"/>
    <n v="1.4492753623188406E-2"/>
    <s v="kivel_go@yahoo.com"/>
    <s v="hero"/>
    <x v="4"/>
    <n v="6.7114093959731542E-3"/>
    <n v="150"/>
    <n v="200"/>
    <n v="1000"/>
    <n v="200000"/>
    <n v="50000"/>
    <n v="0.25"/>
    <n v="250000"/>
    <x v="2"/>
    <x v="1"/>
    <s v="southsouth"/>
    <x v="2"/>
    <x v="8"/>
    <x v="8"/>
    <x v="2"/>
    <x v="0"/>
  </r>
  <r>
    <n v="10134"/>
    <x v="2"/>
    <n v="9.3457943925233638E-3"/>
    <s v="sorvi2000@gmail.com"/>
    <s v="beta malt"/>
    <x v="5"/>
    <n v="6.7114093959731542E-3"/>
    <n v="80"/>
    <n v="150"/>
    <n v="804"/>
    <n v="120600"/>
    <n v="56280"/>
    <n v="0.46666666666666667"/>
    <n v="176880"/>
    <x v="3"/>
    <x v="1"/>
    <s v="northwest"/>
    <x v="3"/>
    <x v="9"/>
    <x v="9"/>
    <x v="3"/>
    <x v="1"/>
  </r>
  <r>
    <n v="10135"/>
    <x v="1"/>
    <n v="8.4745762711864406E-3"/>
    <s v="gillhell@uk.com"/>
    <s v="grand malt"/>
    <x v="6"/>
    <n v="6.7114093959731542E-3"/>
    <n v="90"/>
    <n v="150"/>
    <n v="890"/>
    <n v="133500"/>
    <n v="53400"/>
    <n v="0.4"/>
    <n v="186900"/>
    <x v="4"/>
    <x v="1"/>
    <s v="northeast "/>
    <x v="4"/>
    <x v="10"/>
    <x v="10"/>
    <x v="3"/>
    <x v="2"/>
  </r>
  <r>
    <n v="10136"/>
    <x v="2"/>
    <n v="9.3457943925233638E-3"/>
    <s v="sorvi2000@gmail.com"/>
    <s v="trophy"/>
    <x v="0"/>
    <n v="6.6666666666666671E-3"/>
    <n v="150"/>
    <n v="200"/>
    <n v="870"/>
    <n v="174000"/>
    <n v="43500"/>
    <n v="0.25"/>
    <n v="217500"/>
    <x v="0"/>
    <x v="0"/>
    <s v="northcentral "/>
    <x v="4"/>
    <x v="11"/>
    <x v="11"/>
    <x v="3"/>
    <x v="2"/>
  </r>
  <r>
    <n v="10137"/>
    <x v="5"/>
    <n v="1.7241379310344827E-2"/>
    <s v="thomp@uk.com"/>
    <s v="budweiser"/>
    <x v="1"/>
    <n v="6.6666666666666671E-3"/>
    <n v="250"/>
    <n v="500"/>
    <n v="821"/>
    <n v="410500"/>
    <n v="205250"/>
    <n v="0.5"/>
    <n v="615750"/>
    <x v="1"/>
    <x v="0"/>
    <s v="Southeast"/>
    <x v="0"/>
    <x v="0"/>
    <x v="0"/>
    <x v="0"/>
    <x v="2"/>
  </r>
  <r>
    <n v="10138"/>
    <x v="4"/>
    <n v="9.3457943925233638E-3"/>
    <s v="andy@gmail.com"/>
    <s v="castle lite"/>
    <x v="2"/>
    <n v="6.6666666666666671E-3"/>
    <n v="180"/>
    <n v="450"/>
    <n v="950"/>
    <n v="427500"/>
    <n v="256500"/>
    <n v="0.6"/>
    <n v="684000"/>
    <x v="2"/>
    <x v="1"/>
    <s v="west"/>
    <x v="1"/>
    <x v="1"/>
    <x v="1"/>
    <x v="0"/>
    <x v="1"/>
  </r>
  <r>
    <n v="10139"/>
    <x v="0"/>
    <n v="7.3529411764705881E-3"/>
    <s v="jard@gmail.com"/>
    <s v="eagle lager"/>
    <x v="3"/>
    <n v="6.6666666666666671E-3"/>
    <n v="170"/>
    <n v="250"/>
    <n v="784"/>
    <n v="196000"/>
    <n v="62720"/>
    <n v="0.32"/>
    <n v="258720"/>
    <x v="3"/>
    <x v="1"/>
    <s v="southsouth"/>
    <x v="2"/>
    <x v="2"/>
    <x v="2"/>
    <x v="0"/>
    <x v="0"/>
  </r>
  <r>
    <n v="10140"/>
    <x v="0"/>
    <n v="7.3529411764705881E-3"/>
    <s v="jard@gmail.com"/>
    <s v="hero"/>
    <x v="4"/>
    <n v="6.7114093959731542E-3"/>
    <n v="150"/>
    <n v="200"/>
    <n v="999"/>
    <n v="199800"/>
    <n v="49950"/>
    <n v="0.25"/>
    <n v="249750"/>
    <x v="4"/>
    <x v="1"/>
    <s v="northwest"/>
    <x v="3"/>
    <x v="3"/>
    <x v="3"/>
    <x v="1"/>
    <x v="0"/>
  </r>
  <r>
    <n v="10141"/>
    <x v="4"/>
    <n v="9.3457943925233638E-3"/>
    <s v="andy@gmail.com"/>
    <s v="beta malt"/>
    <x v="5"/>
    <n v="6.7114093959731542E-3"/>
    <n v="80"/>
    <n v="150"/>
    <n v="894"/>
    <n v="134100"/>
    <n v="62580"/>
    <n v="0.46666666666666667"/>
    <n v="196680"/>
    <x v="0"/>
    <x v="0"/>
    <s v="northeast "/>
    <x v="4"/>
    <x v="4"/>
    <x v="4"/>
    <x v="1"/>
    <x v="0"/>
  </r>
  <r>
    <n v="10142"/>
    <x v="0"/>
    <n v="7.3529411764705881E-3"/>
    <s v="jard@gmail.com"/>
    <s v="grand malt"/>
    <x v="6"/>
    <n v="6.7114093959731542E-3"/>
    <n v="90"/>
    <n v="150"/>
    <n v="827"/>
    <n v="124050"/>
    <n v="49620"/>
    <n v="0.4"/>
    <n v="173670"/>
    <x v="1"/>
    <x v="0"/>
    <s v="northcentral "/>
    <x v="4"/>
    <x v="5"/>
    <x v="5"/>
    <x v="1"/>
    <x v="2"/>
  </r>
  <r>
    <n v="10143"/>
    <x v="1"/>
    <n v="8.4745762711864406E-3"/>
    <s v="gillhell@uk.com"/>
    <s v="trophy"/>
    <x v="0"/>
    <n v="6.6666666666666671E-3"/>
    <n v="150"/>
    <n v="200"/>
    <n v="779"/>
    <n v="155800"/>
    <n v="38950"/>
    <n v="0.25"/>
    <n v="194750"/>
    <x v="2"/>
    <x v="1"/>
    <s v="Southeast"/>
    <x v="0"/>
    <x v="6"/>
    <x v="6"/>
    <x v="2"/>
    <x v="1"/>
  </r>
  <r>
    <n v="10144"/>
    <x v="2"/>
    <n v="9.3457943925233638E-3"/>
    <s v="sorvi2000@gmail.com"/>
    <s v="budweiser"/>
    <x v="1"/>
    <n v="6.6666666666666671E-3"/>
    <n v="250"/>
    <n v="500"/>
    <n v="835"/>
    <n v="417500"/>
    <n v="208750"/>
    <n v="0.5"/>
    <n v="626250"/>
    <x v="3"/>
    <x v="1"/>
    <s v="west"/>
    <x v="1"/>
    <x v="7"/>
    <x v="7"/>
    <x v="2"/>
    <x v="2"/>
  </r>
  <r>
    <n v="10145"/>
    <x v="3"/>
    <n v="5.3763440860215058E-3"/>
    <s v="jone.ai@yahoo.com"/>
    <s v="castle lite"/>
    <x v="2"/>
    <n v="6.6666666666666671E-3"/>
    <n v="180"/>
    <n v="450"/>
    <n v="801"/>
    <n v="360450"/>
    <n v="216270"/>
    <n v="0.6"/>
    <n v="576720"/>
    <x v="4"/>
    <x v="1"/>
    <s v="southsouth"/>
    <x v="2"/>
    <x v="8"/>
    <x v="8"/>
    <x v="2"/>
    <x v="1"/>
  </r>
  <r>
    <n v="10146"/>
    <x v="4"/>
    <n v="9.3457943925233638E-3"/>
    <s v="andy@gmail.com"/>
    <s v="eagle lager"/>
    <x v="3"/>
    <n v="6.6666666666666671E-3"/>
    <n v="170"/>
    <n v="250"/>
    <n v="710"/>
    <n v="177500"/>
    <n v="56800"/>
    <n v="0.32"/>
    <n v="234300"/>
    <x v="0"/>
    <x v="0"/>
    <s v="northwest"/>
    <x v="3"/>
    <x v="9"/>
    <x v="9"/>
    <x v="3"/>
    <x v="2"/>
  </r>
  <r>
    <n v="10147"/>
    <x v="0"/>
    <n v="7.3529411764705881E-3"/>
    <s v="jard@gmail.com"/>
    <s v="hero"/>
    <x v="4"/>
    <n v="6.7114093959731542E-3"/>
    <n v="150"/>
    <n v="200"/>
    <n v="952"/>
    <n v="190400"/>
    <n v="47600"/>
    <n v="0.25"/>
    <n v="238000"/>
    <x v="1"/>
    <x v="0"/>
    <s v="northeast "/>
    <x v="4"/>
    <x v="10"/>
    <x v="10"/>
    <x v="3"/>
    <x v="2"/>
  </r>
  <r>
    <n v="10148"/>
    <x v="5"/>
    <n v="1.7241379310344827E-2"/>
    <s v="thomp@uk.com"/>
    <s v="beta malt"/>
    <x v="5"/>
    <n v="6.7114093959731542E-3"/>
    <n v="80"/>
    <n v="150"/>
    <n v="891"/>
    <n v="133650"/>
    <n v="62370"/>
    <n v="0.46666666666666667"/>
    <n v="196020"/>
    <x v="2"/>
    <x v="1"/>
    <s v="northcentral "/>
    <x v="4"/>
    <x v="11"/>
    <x v="11"/>
    <x v="3"/>
    <x v="2"/>
  </r>
  <r>
    <n v="10149"/>
    <x v="3"/>
    <n v="5.3763440860215058E-3"/>
    <s v="jone.ai@yahoo.com"/>
    <s v="grand malt"/>
    <x v="6"/>
    <n v="6.7114093959731542E-3"/>
    <n v="90"/>
    <n v="150"/>
    <n v="781"/>
    <n v="117150"/>
    <n v="46860"/>
    <n v="0.4"/>
    <n v="164010"/>
    <x v="3"/>
    <x v="1"/>
    <s v="Southeast"/>
    <x v="0"/>
    <x v="0"/>
    <x v="0"/>
    <x v="0"/>
    <x v="1"/>
  </r>
  <r>
    <n v="10150"/>
    <x v="6"/>
    <n v="1.2658227848101266E-2"/>
    <s v="morganny@gmail.com"/>
    <s v="trophy"/>
    <x v="0"/>
    <n v="6.6666666666666671E-3"/>
    <n v="150"/>
    <n v="200"/>
    <n v="845"/>
    <n v="169000"/>
    <n v="42250"/>
    <n v="0.25"/>
    <n v="211250"/>
    <x v="4"/>
    <x v="1"/>
    <s v="west"/>
    <x v="1"/>
    <x v="1"/>
    <x v="1"/>
    <x v="0"/>
    <x v="0"/>
  </r>
  <r>
    <n v="10151"/>
    <x v="7"/>
    <n v="2.0408163265306121E-2"/>
    <s v="howard_freeman@yahoo.com"/>
    <s v="budweiser"/>
    <x v="1"/>
    <n v="6.6666666666666671E-3"/>
    <n v="250"/>
    <n v="500"/>
    <n v="719"/>
    <n v="359500"/>
    <n v="179750"/>
    <n v="0.5"/>
    <n v="539250"/>
    <x v="0"/>
    <x v="0"/>
    <s v="southsouth"/>
    <x v="2"/>
    <x v="2"/>
    <x v="2"/>
    <x v="0"/>
    <x v="1"/>
  </r>
  <r>
    <n v="10152"/>
    <x v="8"/>
    <n v="1.4492753623188406E-2"/>
    <s v="parentty@uk.com"/>
    <s v="castle lite"/>
    <x v="2"/>
    <n v="6.6666666666666671E-3"/>
    <n v="180"/>
    <n v="450"/>
    <n v="878"/>
    <n v="395100"/>
    <n v="237060"/>
    <n v="0.6"/>
    <n v="632160"/>
    <x v="1"/>
    <x v="0"/>
    <s v="northwest"/>
    <x v="3"/>
    <x v="3"/>
    <x v="3"/>
    <x v="1"/>
    <x v="0"/>
  </r>
  <r>
    <n v="10153"/>
    <x v="3"/>
    <n v="5.3763440860215058E-3"/>
    <s v="jone.ai@yahoo.com"/>
    <s v="eagle lager"/>
    <x v="3"/>
    <n v="6.6666666666666671E-3"/>
    <n v="170"/>
    <n v="250"/>
    <n v="832"/>
    <n v="208000"/>
    <n v="66560"/>
    <n v="0.32"/>
    <n v="274560"/>
    <x v="2"/>
    <x v="1"/>
    <s v="northeast "/>
    <x v="4"/>
    <x v="4"/>
    <x v="4"/>
    <x v="1"/>
    <x v="1"/>
  </r>
  <r>
    <n v="10154"/>
    <x v="9"/>
    <n v="1.4492753623188406E-2"/>
    <s v="smithMan@yahoo.com"/>
    <s v="hero"/>
    <x v="4"/>
    <n v="6.7114093959731542E-3"/>
    <n v="150"/>
    <n v="200"/>
    <n v="766"/>
    <n v="153200"/>
    <n v="38300"/>
    <n v="0.25"/>
    <n v="191500"/>
    <x v="3"/>
    <x v="1"/>
    <s v="northcentral "/>
    <x v="4"/>
    <x v="5"/>
    <x v="5"/>
    <x v="1"/>
    <x v="2"/>
  </r>
  <r>
    <n v="10155"/>
    <x v="3"/>
    <n v="5.3763440860215058E-3"/>
    <s v="jone.ai@yahoo.com"/>
    <s v="beta malt"/>
    <x v="5"/>
    <n v="6.7114093959731542E-3"/>
    <n v="80"/>
    <n v="150"/>
    <n v="726"/>
    <n v="108900"/>
    <n v="50820"/>
    <n v="0.46666666666666667"/>
    <n v="159720"/>
    <x v="4"/>
    <x v="1"/>
    <s v="Southeast"/>
    <x v="0"/>
    <x v="6"/>
    <x v="6"/>
    <x v="2"/>
    <x v="1"/>
  </r>
  <r>
    <n v="10156"/>
    <x v="6"/>
    <n v="1.2658227848101266E-2"/>
    <s v="morganny@gmail.com"/>
    <s v="grand malt"/>
    <x v="6"/>
    <n v="6.7114093959731542E-3"/>
    <n v="90"/>
    <n v="150"/>
    <n v="962"/>
    <n v="144300"/>
    <n v="57720"/>
    <n v="0.4"/>
    <n v="202020"/>
    <x v="0"/>
    <x v="0"/>
    <s v="west"/>
    <x v="1"/>
    <x v="7"/>
    <x v="7"/>
    <x v="2"/>
    <x v="2"/>
  </r>
  <r>
    <n v="10157"/>
    <x v="3"/>
    <n v="5.3763440860215058E-3"/>
    <s v="jone.ai@yahoo.com"/>
    <s v="trophy"/>
    <x v="0"/>
    <n v="6.6666666666666671E-3"/>
    <n v="150"/>
    <n v="200"/>
    <n v="920"/>
    <n v="184000"/>
    <n v="46000"/>
    <n v="0.25"/>
    <n v="230000"/>
    <x v="1"/>
    <x v="0"/>
    <s v="southsouth"/>
    <x v="2"/>
    <x v="8"/>
    <x v="8"/>
    <x v="2"/>
    <x v="1"/>
  </r>
  <r>
    <n v="10158"/>
    <x v="8"/>
    <n v="1.4492753623188406E-2"/>
    <s v="parentty@uk.com"/>
    <s v="budweiser"/>
    <x v="1"/>
    <n v="6.6666666666666671E-3"/>
    <n v="250"/>
    <n v="500"/>
    <n v="776"/>
    <n v="388000"/>
    <n v="194000"/>
    <n v="0.5"/>
    <n v="582000"/>
    <x v="2"/>
    <x v="1"/>
    <s v="northwest"/>
    <x v="3"/>
    <x v="9"/>
    <x v="9"/>
    <x v="3"/>
    <x v="2"/>
  </r>
  <r>
    <n v="10159"/>
    <x v="10"/>
    <n v="1.4492753623188406E-2"/>
    <s v="kivel_go@yahoo.com"/>
    <s v="castle lite"/>
    <x v="2"/>
    <n v="6.6666666666666671E-3"/>
    <n v="180"/>
    <n v="450"/>
    <n v="872"/>
    <n v="392400"/>
    <n v="235440"/>
    <n v="0.6"/>
    <n v="627840"/>
    <x v="3"/>
    <x v="1"/>
    <s v="northeast "/>
    <x v="4"/>
    <x v="10"/>
    <x v="10"/>
    <x v="3"/>
    <x v="1"/>
  </r>
  <r>
    <n v="10160"/>
    <x v="9"/>
    <n v="1.4492753623188406E-2"/>
    <s v="smithMan@yahoo.com"/>
    <s v="eagle lager"/>
    <x v="3"/>
    <n v="6.6666666666666671E-3"/>
    <n v="170"/>
    <n v="250"/>
    <n v="831"/>
    <n v="207750"/>
    <n v="66480"/>
    <n v="0.32"/>
    <n v="274230"/>
    <x v="4"/>
    <x v="1"/>
    <s v="northcentral "/>
    <x v="4"/>
    <x v="11"/>
    <x v="11"/>
    <x v="3"/>
    <x v="2"/>
  </r>
  <r>
    <n v="10161"/>
    <x v="8"/>
    <n v="1.4492753623188406E-2"/>
    <s v="parentty@uk.com"/>
    <s v="hero"/>
    <x v="4"/>
    <n v="6.7114093959731542E-3"/>
    <n v="150"/>
    <n v="200"/>
    <n v="847"/>
    <n v="169400"/>
    <n v="42350"/>
    <n v="0.25"/>
    <n v="211750"/>
    <x v="0"/>
    <x v="0"/>
    <s v="Southeast"/>
    <x v="0"/>
    <x v="0"/>
    <x v="0"/>
    <x v="0"/>
    <x v="0"/>
  </r>
  <r>
    <n v="10162"/>
    <x v="1"/>
    <n v="8.4745762711864406E-3"/>
    <s v="gillhell@uk.com"/>
    <s v="beta malt"/>
    <x v="5"/>
    <n v="6.7114093959731542E-3"/>
    <n v="80"/>
    <n v="150"/>
    <n v="931"/>
    <n v="139650"/>
    <n v="65170"/>
    <n v="0.46666666666666667"/>
    <n v="204820"/>
    <x v="1"/>
    <x v="0"/>
    <s v="west"/>
    <x v="1"/>
    <x v="1"/>
    <x v="1"/>
    <x v="0"/>
    <x v="1"/>
  </r>
  <r>
    <n v="10163"/>
    <x v="9"/>
    <n v="1.4492753623188406E-2"/>
    <s v="smithMan@yahoo.com"/>
    <s v="grand malt"/>
    <x v="6"/>
    <n v="6.7114093959731542E-3"/>
    <n v="90"/>
    <n v="150"/>
    <n v="768"/>
    <n v="115200"/>
    <n v="46080"/>
    <n v="0.4"/>
    <n v="161280"/>
    <x v="2"/>
    <x v="1"/>
    <s v="southsouth"/>
    <x v="2"/>
    <x v="2"/>
    <x v="2"/>
    <x v="0"/>
    <x v="2"/>
  </r>
  <r>
    <n v="10164"/>
    <x v="3"/>
    <n v="5.3763440860215058E-3"/>
    <s v="jone.ai@yahoo.com"/>
    <s v="trophy"/>
    <x v="0"/>
    <n v="6.6666666666666671E-3"/>
    <n v="150"/>
    <n v="200"/>
    <n v="736"/>
    <n v="147200"/>
    <n v="36800"/>
    <n v="0.25"/>
    <n v="184000"/>
    <x v="3"/>
    <x v="1"/>
    <s v="northwest"/>
    <x v="3"/>
    <x v="3"/>
    <x v="3"/>
    <x v="1"/>
    <x v="2"/>
  </r>
  <r>
    <n v="10165"/>
    <x v="2"/>
    <n v="9.3457943925233638E-3"/>
    <s v="sorvi2000@gmail.com"/>
    <s v="budweiser"/>
    <x v="1"/>
    <n v="6.6666666666666671E-3"/>
    <n v="250"/>
    <n v="500"/>
    <n v="780"/>
    <n v="390000"/>
    <n v="195000"/>
    <n v="0.5"/>
    <n v="585000"/>
    <x v="4"/>
    <x v="1"/>
    <s v="northeast "/>
    <x v="4"/>
    <x v="4"/>
    <x v="4"/>
    <x v="1"/>
    <x v="0"/>
  </r>
  <r>
    <n v="10166"/>
    <x v="0"/>
    <n v="7.3529411764705881E-3"/>
    <s v="jard@gmail.com"/>
    <s v="castle lite"/>
    <x v="2"/>
    <n v="6.6666666666666671E-3"/>
    <n v="180"/>
    <n v="450"/>
    <n v="918"/>
    <n v="413100"/>
    <n v="247860"/>
    <n v="0.6"/>
    <n v="660960"/>
    <x v="0"/>
    <x v="0"/>
    <s v="northcentral "/>
    <x v="4"/>
    <x v="5"/>
    <x v="5"/>
    <x v="1"/>
    <x v="2"/>
  </r>
  <r>
    <n v="10167"/>
    <x v="4"/>
    <n v="9.3457943925233638E-3"/>
    <s v="andy@gmail.com"/>
    <s v="eagle lager"/>
    <x v="3"/>
    <n v="6.6666666666666671E-3"/>
    <n v="170"/>
    <n v="250"/>
    <n v="769"/>
    <n v="192250"/>
    <n v="61520"/>
    <n v="0.32"/>
    <n v="253770"/>
    <x v="1"/>
    <x v="0"/>
    <s v="Southeast"/>
    <x v="0"/>
    <x v="6"/>
    <x v="6"/>
    <x v="2"/>
    <x v="0"/>
  </r>
  <r>
    <n v="10168"/>
    <x v="7"/>
    <n v="2.0408163265306121E-2"/>
    <s v="howard_freeman@yahoo.com"/>
    <s v="hero"/>
    <x v="4"/>
    <n v="6.7114093959731542E-3"/>
    <n v="150"/>
    <n v="200"/>
    <n v="712"/>
    <n v="142400"/>
    <n v="35600"/>
    <n v="0.25"/>
    <n v="178000"/>
    <x v="2"/>
    <x v="1"/>
    <s v="west"/>
    <x v="1"/>
    <x v="7"/>
    <x v="7"/>
    <x v="2"/>
    <x v="0"/>
  </r>
  <r>
    <n v="10169"/>
    <x v="1"/>
    <n v="8.4745762711864406E-3"/>
    <s v="gillhell@uk.com"/>
    <s v="beta malt"/>
    <x v="5"/>
    <n v="6.7114093959731542E-3"/>
    <n v="80"/>
    <n v="150"/>
    <n v="768"/>
    <n v="115200"/>
    <n v="53760"/>
    <n v="0.46666666666666667"/>
    <n v="168960"/>
    <x v="3"/>
    <x v="1"/>
    <s v="southsouth"/>
    <x v="2"/>
    <x v="8"/>
    <x v="8"/>
    <x v="2"/>
    <x v="2"/>
  </r>
  <r>
    <n v="10170"/>
    <x v="1"/>
    <n v="8.4745762711864406E-3"/>
    <s v="gillhell@uk.com"/>
    <s v="grand malt"/>
    <x v="6"/>
    <n v="6.7114093959731542E-3"/>
    <n v="90"/>
    <n v="150"/>
    <n v="940"/>
    <n v="141000"/>
    <n v="56400"/>
    <n v="0.4"/>
    <n v="197400"/>
    <x v="4"/>
    <x v="1"/>
    <s v="northwest"/>
    <x v="3"/>
    <x v="9"/>
    <x v="9"/>
    <x v="3"/>
    <x v="1"/>
  </r>
  <r>
    <n v="10171"/>
    <x v="10"/>
    <n v="1.4492753623188406E-2"/>
    <s v="kivel_go@yahoo.com"/>
    <s v="trophy"/>
    <x v="0"/>
    <n v="6.6666666666666671E-3"/>
    <n v="150"/>
    <n v="200"/>
    <n v="948"/>
    <n v="189600"/>
    <n v="47400"/>
    <n v="0.25"/>
    <n v="237000"/>
    <x v="0"/>
    <x v="0"/>
    <s v="northeast "/>
    <x v="4"/>
    <x v="10"/>
    <x v="10"/>
    <x v="3"/>
    <x v="1"/>
  </r>
  <r>
    <n v="10172"/>
    <x v="3"/>
    <n v="5.3763440860215058E-3"/>
    <s v="jone.ai@yahoo.com"/>
    <s v="budweiser"/>
    <x v="1"/>
    <n v="6.6666666666666671E-3"/>
    <n v="250"/>
    <n v="500"/>
    <n v="869"/>
    <n v="434500"/>
    <n v="217250"/>
    <n v="0.5"/>
    <n v="651750"/>
    <x v="1"/>
    <x v="0"/>
    <s v="northcentral "/>
    <x v="4"/>
    <x v="11"/>
    <x v="11"/>
    <x v="3"/>
    <x v="1"/>
  </r>
  <r>
    <n v="10173"/>
    <x v="6"/>
    <n v="1.2658227848101266E-2"/>
    <s v="morganny@gmail.com"/>
    <s v="castle lite"/>
    <x v="2"/>
    <n v="6.6666666666666671E-3"/>
    <n v="180"/>
    <n v="450"/>
    <n v="727"/>
    <n v="327150"/>
    <n v="196290"/>
    <n v="0.6"/>
    <n v="523440"/>
    <x v="2"/>
    <x v="1"/>
    <s v="Southeast"/>
    <x v="0"/>
    <x v="0"/>
    <x v="0"/>
    <x v="0"/>
    <x v="0"/>
  </r>
  <r>
    <n v="10174"/>
    <x v="10"/>
    <n v="1.4492753623188406E-2"/>
    <s v="kivel_go@yahoo.com"/>
    <s v="eagle lager"/>
    <x v="3"/>
    <n v="6.6666666666666671E-3"/>
    <n v="170"/>
    <n v="250"/>
    <n v="833"/>
    <n v="208250"/>
    <n v="66640"/>
    <n v="0.32"/>
    <n v="274890"/>
    <x v="3"/>
    <x v="1"/>
    <s v="west"/>
    <x v="1"/>
    <x v="1"/>
    <x v="1"/>
    <x v="0"/>
    <x v="1"/>
  </r>
  <r>
    <n v="10175"/>
    <x v="2"/>
    <n v="9.3457943925233638E-3"/>
    <s v="sorvi2000@gmail.com"/>
    <s v="hero"/>
    <x v="4"/>
    <n v="6.7114093959731542E-3"/>
    <n v="150"/>
    <n v="200"/>
    <n v="974"/>
    <n v="194800"/>
    <n v="48700"/>
    <n v="0.25"/>
    <n v="243500"/>
    <x v="4"/>
    <x v="1"/>
    <s v="southsouth"/>
    <x v="2"/>
    <x v="2"/>
    <x v="2"/>
    <x v="0"/>
    <x v="1"/>
  </r>
  <r>
    <n v="10176"/>
    <x v="1"/>
    <n v="8.4745762711864406E-3"/>
    <s v="gillhell@uk.com"/>
    <s v="beta malt"/>
    <x v="5"/>
    <n v="6.7114093959731542E-3"/>
    <n v="80"/>
    <n v="150"/>
    <n v="713"/>
    <n v="106950"/>
    <n v="49910"/>
    <n v="0.46666666666666667"/>
    <n v="156860"/>
    <x v="0"/>
    <x v="0"/>
    <s v="northwest"/>
    <x v="3"/>
    <x v="3"/>
    <x v="3"/>
    <x v="1"/>
    <x v="2"/>
  </r>
  <r>
    <n v="10177"/>
    <x v="2"/>
    <n v="9.3457943925233638E-3"/>
    <s v="sorvi2000@gmail.com"/>
    <s v="grand malt"/>
    <x v="6"/>
    <n v="6.7114093959731542E-3"/>
    <n v="90"/>
    <n v="150"/>
    <n v="729"/>
    <n v="109350"/>
    <n v="43740"/>
    <n v="0.4"/>
    <n v="153090"/>
    <x v="1"/>
    <x v="0"/>
    <s v="northeast "/>
    <x v="4"/>
    <x v="4"/>
    <x v="4"/>
    <x v="1"/>
    <x v="2"/>
  </r>
  <r>
    <n v="10178"/>
    <x v="5"/>
    <n v="1.7241379310344827E-2"/>
    <s v="thomp@uk.com"/>
    <s v="trophy"/>
    <x v="0"/>
    <n v="6.6666666666666671E-3"/>
    <n v="150"/>
    <n v="200"/>
    <n v="946"/>
    <n v="189200"/>
    <n v="47300"/>
    <n v="0.25"/>
    <n v="236500"/>
    <x v="2"/>
    <x v="1"/>
    <s v="northcentral "/>
    <x v="4"/>
    <x v="5"/>
    <x v="5"/>
    <x v="1"/>
    <x v="0"/>
  </r>
  <r>
    <n v="10179"/>
    <x v="4"/>
    <n v="9.3457943925233638E-3"/>
    <s v="andy@gmail.com"/>
    <s v="budweiser"/>
    <x v="1"/>
    <n v="6.6666666666666671E-3"/>
    <n v="250"/>
    <n v="500"/>
    <n v="739"/>
    <n v="369500"/>
    <n v="184750"/>
    <n v="0.5"/>
    <n v="554250"/>
    <x v="3"/>
    <x v="1"/>
    <s v="Southeast"/>
    <x v="0"/>
    <x v="6"/>
    <x v="6"/>
    <x v="2"/>
    <x v="2"/>
  </r>
  <r>
    <n v="10180"/>
    <x v="0"/>
    <n v="7.3529411764705881E-3"/>
    <s v="jard@gmail.com"/>
    <s v="castle lite"/>
    <x v="2"/>
    <n v="6.6666666666666671E-3"/>
    <n v="180"/>
    <n v="450"/>
    <n v="795"/>
    <n v="357750"/>
    <n v="214650"/>
    <n v="0.6"/>
    <n v="572400"/>
    <x v="4"/>
    <x v="1"/>
    <s v="west"/>
    <x v="1"/>
    <x v="7"/>
    <x v="7"/>
    <x v="2"/>
    <x v="0"/>
  </r>
  <r>
    <n v="10181"/>
    <x v="0"/>
    <n v="7.3529411764705881E-3"/>
    <s v="jard@gmail.com"/>
    <s v="eagle lager"/>
    <x v="3"/>
    <n v="6.6666666666666671E-3"/>
    <n v="170"/>
    <n v="250"/>
    <n v="701"/>
    <n v="175250"/>
    <n v="56080"/>
    <n v="0.32"/>
    <n v="231330"/>
    <x v="0"/>
    <x v="0"/>
    <s v="southsouth"/>
    <x v="2"/>
    <x v="8"/>
    <x v="8"/>
    <x v="2"/>
    <x v="1"/>
  </r>
  <r>
    <n v="10182"/>
    <x v="4"/>
    <n v="9.3457943925233638E-3"/>
    <s v="andy@gmail.com"/>
    <s v="hero"/>
    <x v="4"/>
    <n v="6.7114093959731542E-3"/>
    <n v="150"/>
    <n v="200"/>
    <n v="773"/>
    <n v="154600"/>
    <n v="38650"/>
    <n v="0.25"/>
    <n v="193250"/>
    <x v="1"/>
    <x v="0"/>
    <s v="northwest"/>
    <x v="3"/>
    <x v="9"/>
    <x v="9"/>
    <x v="3"/>
    <x v="0"/>
  </r>
  <r>
    <n v="10183"/>
    <x v="3"/>
    <n v="5.3763440860215058E-3"/>
    <s v="jone.ai@yahoo.com"/>
    <s v="beta malt"/>
    <x v="5"/>
    <n v="6.7114093959731542E-3"/>
    <n v="80"/>
    <n v="150"/>
    <n v="801"/>
    <n v="120150"/>
    <n v="56070"/>
    <n v="0.46666666666666667"/>
    <n v="176220"/>
    <x v="2"/>
    <x v="1"/>
    <s v="northeast "/>
    <x v="4"/>
    <x v="10"/>
    <x v="10"/>
    <x v="3"/>
    <x v="1"/>
  </r>
  <r>
    <n v="10184"/>
    <x v="6"/>
    <n v="1.2658227848101266E-2"/>
    <s v="morganny@gmail.com"/>
    <s v="grand malt"/>
    <x v="6"/>
    <n v="6.7114093959731542E-3"/>
    <n v="90"/>
    <n v="150"/>
    <n v="892"/>
    <n v="133800"/>
    <n v="53520"/>
    <n v="0.4"/>
    <n v="187320"/>
    <x v="3"/>
    <x v="1"/>
    <s v="northcentral "/>
    <x v="4"/>
    <x v="11"/>
    <x v="11"/>
    <x v="3"/>
    <x v="2"/>
  </r>
  <r>
    <n v="10185"/>
    <x v="10"/>
    <n v="1.4492753623188406E-2"/>
    <s v="kivel_go@yahoo.com"/>
    <s v="trophy"/>
    <x v="0"/>
    <n v="6.6666666666666671E-3"/>
    <n v="150"/>
    <n v="200"/>
    <n v="739"/>
    <n v="147800"/>
    <n v="36950"/>
    <n v="0.25"/>
    <n v="184750"/>
    <x v="4"/>
    <x v="1"/>
    <s v="Southeast"/>
    <x v="0"/>
    <x v="0"/>
    <x v="0"/>
    <x v="0"/>
    <x v="1"/>
  </r>
  <r>
    <n v="10186"/>
    <x v="2"/>
    <n v="9.3457943925233638E-3"/>
    <s v="sorvi2000@gmail.com"/>
    <s v="budweiser"/>
    <x v="1"/>
    <n v="6.6666666666666671E-3"/>
    <n v="250"/>
    <n v="500"/>
    <n v="704"/>
    <n v="352000"/>
    <n v="176000"/>
    <n v="0.5"/>
    <n v="528000"/>
    <x v="0"/>
    <x v="0"/>
    <s v="west"/>
    <x v="1"/>
    <x v="1"/>
    <x v="1"/>
    <x v="0"/>
    <x v="1"/>
  </r>
  <r>
    <n v="10187"/>
    <x v="1"/>
    <n v="8.4745762711864406E-3"/>
    <s v="gillhell@uk.com"/>
    <s v="castle lite"/>
    <x v="2"/>
    <n v="6.6666666666666671E-3"/>
    <n v="180"/>
    <n v="450"/>
    <n v="879"/>
    <n v="395550"/>
    <n v="237330"/>
    <n v="0.6"/>
    <n v="632880"/>
    <x v="1"/>
    <x v="0"/>
    <s v="southsouth"/>
    <x v="2"/>
    <x v="2"/>
    <x v="2"/>
    <x v="0"/>
    <x v="1"/>
  </r>
  <r>
    <n v="10188"/>
    <x v="2"/>
    <n v="9.3457943925233638E-3"/>
    <s v="sorvi2000@gmail.com"/>
    <s v="eagle lager"/>
    <x v="3"/>
    <n v="6.6666666666666671E-3"/>
    <n v="170"/>
    <n v="250"/>
    <n v="993"/>
    <n v="248250"/>
    <n v="79440"/>
    <n v="0.32"/>
    <n v="327690"/>
    <x v="2"/>
    <x v="1"/>
    <s v="northwest"/>
    <x v="3"/>
    <x v="3"/>
    <x v="3"/>
    <x v="1"/>
    <x v="2"/>
  </r>
  <r>
    <n v="10189"/>
    <x v="5"/>
    <n v="1.7241379310344827E-2"/>
    <s v="thomp@uk.com"/>
    <s v="hero"/>
    <x v="4"/>
    <n v="6.7114093959731542E-3"/>
    <n v="150"/>
    <n v="200"/>
    <n v="820"/>
    <n v="164000"/>
    <n v="41000"/>
    <n v="0.25"/>
    <n v="205000"/>
    <x v="3"/>
    <x v="1"/>
    <s v="northeast "/>
    <x v="4"/>
    <x v="4"/>
    <x v="4"/>
    <x v="1"/>
    <x v="1"/>
  </r>
  <r>
    <n v="10190"/>
    <x v="4"/>
    <n v="9.3457943925233638E-3"/>
    <s v="andy@gmail.com"/>
    <s v="beta malt"/>
    <x v="5"/>
    <n v="6.7114093959731542E-3"/>
    <n v="80"/>
    <n v="150"/>
    <n v="869"/>
    <n v="130350"/>
    <n v="60830"/>
    <n v="0.46666666666666667"/>
    <n v="191180"/>
    <x v="4"/>
    <x v="1"/>
    <s v="northcentral "/>
    <x v="4"/>
    <x v="5"/>
    <x v="5"/>
    <x v="1"/>
    <x v="1"/>
  </r>
  <r>
    <n v="10191"/>
    <x v="0"/>
    <n v="7.3529411764705881E-3"/>
    <s v="jard@gmail.com"/>
    <s v="grand malt"/>
    <x v="6"/>
    <n v="6.7114093959731542E-3"/>
    <n v="90"/>
    <n v="150"/>
    <n v="902"/>
    <n v="135300"/>
    <n v="54120"/>
    <n v="0.4"/>
    <n v="189420"/>
    <x v="0"/>
    <x v="0"/>
    <s v="Southeast"/>
    <x v="0"/>
    <x v="6"/>
    <x v="6"/>
    <x v="2"/>
    <x v="0"/>
  </r>
  <r>
    <n v="10192"/>
    <x v="0"/>
    <n v="7.3529411764705881E-3"/>
    <s v="jard@gmail.com"/>
    <s v="trophy"/>
    <x v="0"/>
    <n v="6.6666666666666671E-3"/>
    <n v="150"/>
    <n v="200"/>
    <n v="981"/>
    <n v="196200"/>
    <n v="49050"/>
    <n v="0.25"/>
    <n v="245250"/>
    <x v="1"/>
    <x v="0"/>
    <s v="west"/>
    <x v="1"/>
    <x v="7"/>
    <x v="7"/>
    <x v="2"/>
    <x v="0"/>
  </r>
  <r>
    <n v="10193"/>
    <x v="4"/>
    <n v="9.3457943925233638E-3"/>
    <s v="andy@gmail.com"/>
    <s v="budweiser"/>
    <x v="1"/>
    <n v="6.6666666666666671E-3"/>
    <n v="250"/>
    <n v="500"/>
    <n v="722"/>
    <n v="361000"/>
    <n v="180500"/>
    <n v="0.5"/>
    <n v="541500"/>
    <x v="2"/>
    <x v="1"/>
    <s v="southsouth"/>
    <x v="2"/>
    <x v="8"/>
    <x v="8"/>
    <x v="2"/>
    <x v="2"/>
  </r>
  <r>
    <n v="10194"/>
    <x v="0"/>
    <n v="7.3529411764705881E-3"/>
    <s v="jard@gmail.com"/>
    <s v="castle lite"/>
    <x v="2"/>
    <n v="6.6666666666666671E-3"/>
    <n v="180"/>
    <n v="450"/>
    <n v="849"/>
    <n v="382050"/>
    <n v="229230"/>
    <n v="0.6"/>
    <n v="611280"/>
    <x v="3"/>
    <x v="1"/>
    <s v="northwest"/>
    <x v="3"/>
    <x v="9"/>
    <x v="9"/>
    <x v="3"/>
    <x v="2"/>
  </r>
  <r>
    <n v="10195"/>
    <x v="1"/>
    <n v="8.4745762711864406E-3"/>
    <s v="gillhell@uk.com"/>
    <s v="eagle lager"/>
    <x v="3"/>
    <n v="6.6666666666666671E-3"/>
    <n v="170"/>
    <n v="250"/>
    <n v="910"/>
    <n v="227500"/>
    <n v="72800"/>
    <n v="0.32"/>
    <n v="300300"/>
    <x v="4"/>
    <x v="1"/>
    <s v="northeast "/>
    <x v="4"/>
    <x v="10"/>
    <x v="10"/>
    <x v="3"/>
    <x v="0"/>
  </r>
  <r>
    <n v="10196"/>
    <x v="2"/>
    <n v="9.3457943925233638E-3"/>
    <s v="sorvi2000@gmail.com"/>
    <s v="hero"/>
    <x v="4"/>
    <n v="6.7114093959731542E-3"/>
    <n v="150"/>
    <n v="200"/>
    <n v="959"/>
    <n v="191800"/>
    <n v="47950"/>
    <n v="0.25"/>
    <n v="239750"/>
    <x v="0"/>
    <x v="0"/>
    <s v="northcentral "/>
    <x v="4"/>
    <x v="11"/>
    <x v="11"/>
    <x v="3"/>
    <x v="1"/>
  </r>
  <r>
    <n v="10197"/>
    <x v="3"/>
    <n v="5.3763440860215058E-3"/>
    <s v="jone.ai@yahoo.com"/>
    <s v="beta malt"/>
    <x v="5"/>
    <n v="6.7114093959731542E-3"/>
    <n v="80"/>
    <n v="150"/>
    <n v="896"/>
    <n v="134400"/>
    <n v="62720"/>
    <n v="0.46666666666666667"/>
    <n v="197120"/>
    <x v="1"/>
    <x v="0"/>
    <s v="Southeast"/>
    <x v="0"/>
    <x v="0"/>
    <x v="0"/>
    <x v="0"/>
    <x v="0"/>
  </r>
  <r>
    <n v="10198"/>
    <x v="4"/>
    <n v="9.3457943925233638E-3"/>
    <s v="andy@gmail.com"/>
    <s v="grand malt"/>
    <x v="6"/>
    <n v="6.7114093959731542E-3"/>
    <n v="90"/>
    <n v="150"/>
    <n v="856"/>
    <n v="128400"/>
    <n v="51360"/>
    <n v="0.4"/>
    <n v="179760"/>
    <x v="2"/>
    <x v="1"/>
    <s v="west"/>
    <x v="1"/>
    <x v="1"/>
    <x v="1"/>
    <x v="0"/>
    <x v="2"/>
  </r>
  <r>
    <n v="10199"/>
    <x v="0"/>
    <n v="7.3529411764705881E-3"/>
    <s v="jard@gmail.com"/>
    <s v="trophy"/>
    <x v="0"/>
    <n v="6.6666666666666671E-3"/>
    <n v="150"/>
    <n v="200"/>
    <n v="817"/>
    <n v="163400"/>
    <n v="40850"/>
    <n v="0.25"/>
    <n v="204250"/>
    <x v="3"/>
    <x v="1"/>
    <s v="southsouth"/>
    <x v="2"/>
    <x v="2"/>
    <x v="2"/>
    <x v="0"/>
    <x v="2"/>
  </r>
  <r>
    <n v="10200"/>
    <x v="5"/>
    <n v="1.7241379310344827E-2"/>
    <s v="thomp@uk.com"/>
    <s v="budweiser"/>
    <x v="1"/>
    <n v="6.6666666666666671E-3"/>
    <n v="250"/>
    <n v="500"/>
    <n v="729"/>
    <n v="364500"/>
    <n v="182250"/>
    <n v="0.5"/>
    <n v="546750"/>
    <x v="4"/>
    <x v="1"/>
    <s v="northwest"/>
    <x v="3"/>
    <x v="3"/>
    <x v="3"/>
    <x v="1"/>
    <x v="2"/>
  </r>
  <r>
    <n v="10201"/>
    <x v="3"/>
    <n v="5.3763440860215058E-3"/>
    <s v="jone.ai@yahoo.com"/>
    <s v="castle lite"/>
    <x v="2"/>
    <n v="6.6666666666666671E-3"/>
    <n v="180"/>
    <n v="450"/>
    <n v="805"/>
    <n v="362250"/>
    <n v="217350"/>
    <n v="0.6"/>
    <n v="579600"/>
    <x v="0"/>
    <x v="0"/>
    <s v="northeast "/>
    <x v="4"/>
    <x v="4"/>
    <x v="4"/>
    <x v="1"/>
    <x v="2"/>
  </r>
  <r>
    <n v="10202"/>
    <x v="6"/>
    <n v="1.2658227848101266E-2"/>
    <s v="morganny@gmail.com"/>
    <s v="eagle lager"/>
    <x v="3"/>
    <n v="6.6666666666666671E-3"/>
    <n v="170"/>
    <n v="250"/>
    <n v="828"/>
    <n v="207000"/>
    <n v="66240"/>
    <n v="0.32"/>
    <n v="273240"/>
    <x v="1"/>
    <x v="0"/>
    <s v="northcentral "/>
    <x v="4"/>
    <x v="5"/>
    <x v="5"/>
    <x v="1"/>
    <x v="0"/>
  </r>
  <r>
    <n v="10203"/>
    <x v="7"/>
    <n v="2.0408163265306121E-2"/>
    <s v="howard_freeman@yahoo.com"/>
    <s v="hero"/>
    <x v="4"/>
    <n v="6.7114093959731542E-3"/>
    <n v="150"/>
    <n v="200"/>
    <n v="990"/>
    <n v="198000"/>
    <n v="49500"/>
    <n v="0.25"/>
    <n v="247500"/>
    <x v="2"/>
    <x v="1"/>
    <s v="Southeast"/>
    <x v="0"/>
    <x v="6"/>
    <x v="6"/>
    <x v="2"/>
    <x v="0"/>
  </r>
  <r>
    <n v="10204"/>
    <x v="8"/>
    <n v="1.4492753623188406E-2"/>
    <s v="parentty@uk.com"/>
    <s v="beta malt"/>
    <x v="5"/>
    <n v="6.7114093959731542E-3"/>
    <n v="80"/>
    <n v="150"/>
    <n v="831"/>
    <n v="124650"/>
    <n v="58170"/>
    <n v="0.46666666666666667"/>
    <n v="182820"/>
    <x v="3"/>
    <x v="1"/>
    <s v="west"/>
    <x v="1"/>
    <x v="7"/>
    <x v="7"/>
    <x v="2"/>
    <x v="2"/>
  </r>
  <r>
    <n v="10205"/>
    <x v="3"/>
    <n v="5.3763440860215058E-3"/>
    <s v="jone.ai@yahoo.com"/>
    <s v="grand malt"/>
    <x v="6"/>
    <n v="6.7114093959731542E-3"/>
    <n v="90"/>
    <n v="150"/>
    <n v="903"/>
    <n v="135450"/>
    <n v="54180"/>
    <n v="0.4"/>
    <n v="189630"/>
    <x v="4"/>
    <x v="1"/>
    <s v="southsouth"/>
    <x v="2"/>
    <x v="8"/>
    <x v="8"/>
    <x v="2"/>
    <x v="0"/>
  </r>
  <r>
    <n v="10206"/>
    <x v="9"/>
    <n v="1.4492753623188406E-2"/>
    <s v="smithMan@yahoo.com"/>
    <s v="trophy"/>
    <x v="0"/>
    <n v="6.6666666666666671E-3"/>
    <n v="150"/>
    <n v="200"/>
    <n v="751"/>
    <n v="150200"/>
    <n v="37550"/>
    <n v="0.25"/>
    <n v="187750"/>
    <x v="0"/>
    <x v="0"/>
    <s v="northwest"/>
    <x v="3"/>
    <x v="9"/>
    <x v="9"/>
    <x v="3"/>
    <x v="2"/>
  </r>
  <r>
    <n v="10207"/>
    <x v="3"/>
    <n v="5.3763440860215058E-3"/>
    <s v="jone.ai@yahoo.com"/>
    <s v="budweiser"/>
    <x v="1"/>
    <n v="6.6666666666666671E-3"/>
    <n v="250"/>
    <n v="500"/>
    <n v="990"/>
    <n v="495000"/>
    <n v="247500"/>
    <n v="0.5"/>
    <n v="742500"/>
    <x v="1"/>
    <x v="0"/>
    <s v="northeast "/>
    <x v="4"/>
    <x v="10"/>
    <x v="10"/>
    <x v="3"/>
    <x v="0"/>
  </r>
  <r>
    <n v="10208"/>
    <x v="0"/>
    <n v="7.3529411764705881E-3"/>
    <s v="jard@gmail.com"/>
    <s v="castle lite"/>
    <x v="2"/>
    <n v="6.6666666666666671E-3"/>
    <n v="180"/>
    <n v="450"/>
    <n v="878"/>
    <n v="395100"/>
    <n v="237060"/>
    <n v="0.6"/>
    <n v="632160"/>
    <x v="2"/>
    <x v="1"/>
    <s v="northcentral "/>
    <x v="4"/>
    <x v="11"/>
    <x v="11"/>
    <x v="3"/>
    <x v="1"/>
  </r>
  <r>
    <n v="10209"/>
    <x v="1"/>
    <n v="8.4745762711864406E-3"/>
    <s v="gillhell@uk.com"/>
    <s v="eagle lager"/>
    <x v="3"/>
    <n v="6.6666666666666671E-3"/>
    <n v="170"/>
    <n v="250"/>
    <n v="720"/>
    <n v="180000"/>
    <n v="57600"/>
    <n v="0.32"/>
    <n v="237600"/>
    <x v="3"/>
    <x v="1"/>
    <s v="Southeast"/>
    <x v="0"/>
    <x v="0"/>
    <x v="0"/>
    <x v="0"/>
    <x v="2"/>
  </r>
  <r>
    <n v="10210"/>
    <x v="2"/>
    <n v="9.3457943925233638E-3"/>
    <s v="sorvi2000@gmail.com"/>
    <s v="hero"/>
    <x v="4"/>
    <n v="6.7114093959731542E-3"/>
    <n v="150"/>
    <n v="200"/>
    <n v="777"/>
    <n v="155400"/>
    <n v="38850"/>
    <n v="0.25"/>
    <n v="194250"/>
    <x v="4"/>
    <x v="1"/>
    <s v="west"/>
    <x v="1"/>
    <x v="1"/>
    <x v="1"/>
    <x v="0"/>
    <x v="2"/>
  </r>
  <r>
    <n v="10211"/>
    <x v="3"/>
    <n v="5.3763440860215058E-3"/>
    <s v="jone.ai@yahoo.com"/>
    <s v="beta malt"/>
    <x v="5"/>
    <n v="6.7114093959731542E-3"/>
    <n v="80"/>
    <n v="150"/>
    <n v="848"/>
    <n v="127200"/>
    <n v="59360"/>
    <n v="0.46666666666666667"/>
    <n v="186560"/>
    <x v="0"/>
    <x v="0"/>
    <s v="southsouth"/>
    <x v="2"/>
    <x v="2"/>
    <x v="2"/>
    <x v="0"/>
    <x v="0"/>
  </r>
  <r>
    <n v="10212"/>
    <x v="4"/>
    <n v="9.3457943925233638E-3"/>
    <s v="andy@gmail.com"/>
    <s v="grand malt"/>
    <x v="6"/>
    <n v="6.7114093959731542E-3"/>
    <n v="90"/>
    <n v="150"/>
    <n v="874"/>
    <n v="131100"/>
    <n v="52440"/>
    <n v="0.4"/>
    <n v="183540"/>
    <x v="1"/>
    <x v="0"/>
    <s v="northwest"/>
    <x v="3"/>
    <x v="3"/>
    <x v="3"/>
    <x v="1"/>
    <x v="2"/>
  </r>
  <r>
    <n v="10213"/>
    <x v="0"/>
    <n v="7.3529411764705881E-3"/>
    <s v="jard@gmail.com"/>
    <s v="trophy"/>
    <x v="0"/>
    <n v="6.6666666666666671E-3"/>
    <n v="150"/>
    <n v="200"/>
    <n v="739"/>
    <n v="147800"/>
    <n v="36950"/>
    <n v="0.25"/>
    <n v="184750"/>
    <x v="2"/>
    <x v="1"/>
    <s v="northeast "/>
    <x v="4"/>
    <x v="4"/>
    <x v="4"/>
    <x v="1"/>
    <x v="2"/>
  </r>
  <r>
    <n v="10214"/>
    <x v="5"/>
    <n v="1.7241379310344827E-2"/>
    <s v="thomp@uk.com"/>
    <s v="budweiser"/>
    <x v="1"/>
    <n v="6.6666666666666671E-3"/>
    <n v="250"/>
    <n v="500"/>
    <n v="704"/>
    <n v="352000"/>
    <n v="176000"/>
    <n v="0.5"/>
    <n v="528000"/>
    <x v="3"/>
    <x v="1"/>
    <s v="northcentral "/>
    <x v="4"/>
    <x v="5"/>
    <x v="5"/>
    <x v="1"/>
    <x v="1"/>
  </r>
  <r>
    <n v="10215"/>
    <x v="3"/>
    <n v="5.3763440860215058E-3"/>
    <s v="jone.ai@yahoo.com"/>
    <s v="castle lite"/>
    <x v="2"/>
    <n v="6.6666666666666671E-3"/>
    <n v="180"/>
    <n v="450"/>
    <n v="855"/>
    <n v="384750"/>
    <n v="230850"/>
    <n v="0.6"/>
    <n v="615600"/>
    <x v="4"/>
    <x v="1"/>
    <s v="Southeast"/>
    <x v="0"/>
    <x v="6"/>
    <x v="6"/>
    <x v="2"/>
    <x v="0"/>
  </r>
  <r>
    <n v="10216"/>
    <x v="6"/>
    <n v="1.2658227848101266E-2"/>
    <s v="morganny@gmail.com"/>
    <s v="eagle lager"/>
    <x v="3"/>
    <n v="6.6666666666666671E-3"/>
    <n v="170"/>
    <n v="250"/>
    <n v="971"/>
    <n v="242750"/>
    <n v="77680"/>
    <n v="0.32"/>
    <n v="320430"/>
    <x v="0"/>
    <x v="0"/>
    <s v="west"/>
    <x v="1"/>
    <x v="7"/>
    <x v="7"/>
    <x v="2"/>
    <x v="1"/>
  </r>
  <r>
    <n v="10217"/>
    <x v="7"/>
    <n v="2.0408163265306121E-2"/>
    <s v="howard_freeman@yahoo.com"/>
    <s v="hero"/>
    <x v="4"/>
    <n v="6.7114093959731542E-3"/>
    <n v="150"/>
    <n v="200"/>
    <n v="957"/>
    <n v="191400"/>
    <n v="47850"/>
    <n v="0.25"/>
    <n v="239250"/>
    <x v="1"/>
    <x v="0"/>
    <s v="southsouth"/>
    <x v="2"/>
    <x v="8"/>
    <x v="8"/>
    <x v="2"/>
    <x v="0"/>
  </r>
  <r>
    <n v="10218"/>
    <x v="8"/>
    <n v="1.4492753623188406E-2"/>
    <s v="parentty@uk.com"/>
    <s v="beta malt"/>
    <x v="5"/>
    <n v="6.7114093959731542E-3"/>
    <n v="80"/>
    <n v="150"/>
    <n v="769"/>
    <n v="115350"/>
    <n v="53830"/>
    <n v="0.46666666666666667"/>
    <n v="169180"/>
    <x v="2"/>
    <x v="1"/>
    <s v="northwest"/>
    <x v="3"/>
    <x v="9"/>
    <x v="9"/>
    <x v="3"/>
    <x v="2"/>
  </r>
  <r>
    <n v="10219"/>
    <x v="3"/>
    <n v="5.3763440860215058E-3"/>
    <s v="jone.ai@yahoo.com"/>
    <s v="grand malt"/>
    <x v="6"/>
    <n v="6.7114093959731542E-3"/>
    <n v="90"/>
    <n v="150"/>
    <n v="710"/>
    <n v="106500"/>
    <n v="42600"/>
    <n v="0.4"/>
    <n v="149100"/>
    <x v="3"/>
    <x v="1"/>
    <s v="northeast "/>
    <x v="4"/>
    <x v="10"/>
    <x v="10"/>
    <x v="3"/>
    <x v="0"/>
  </r>
  <r>
    <n v="10220"/>
    <x v="9"/>
    <n v="1.4492753623188406E-2"/>
    <s v="smithMan@yahoo.com"/>
    <s v="trophy"/>
    <x v="0"/>
    <n v="6.6666666666666671E-3"/>
    <n v="150"/>
    <n v="200"/>
    <n v="917"/>
    <n v="183400"/>
    <n v="45850"/>
    <n v="0.25"/>
    <n v="229250"/>
    <x v="4"/>
    <x v="1"/>
    <s v="northcentral "/>
    <x v="4"/>
    <x v="11"/>
    <x v="11"/>
    <x v="3"/>
    <x v="0"/>
  </r>
  <r>
    <n v="10221"/>
    <x v="3"/>
    <n v="5.3763440860215058E-3"/>
    <s v="jone.ai@yahoo.com"/>
    <s v="budweiser"/>
    <x v="1"/>
    <n v="6.6666666666666671E-3"/>
    <n v="250"/>
    <n v="500"/>
    <n v="727"/>
    <n v="363500"/>
    <n v="181750"/>
    <n v="0.5"/>
    <n v="545250"/>
    <x v="0"/>
    <x v="0"/>
    <s v="Southeast"/>
    <x v="0"/>
    <x v="0"/>
    <x v="0"/>
    <x v="0"/>
    <x v="2"/>
  </r>
  <r>
    <n v="10222"/>
    <x v="6"/>
    <n v="1.2658227848101266E-2"/>
    <s v="morganny@gmail.com"/>
    <s v="castle lite"/>
    <x v="2"/>
    <n v="6.6666666666666671E-3"/>
    <n v="180"/>
    <n v="450"/>
    <n v="768"/>
    <n v="345600"/>
    <n v="207360"/>
    <n v="0.6"/>
    <n v="552960"/>
    <x v="1"/>
    <x v="0"/>
    <s v="west"/>
    <x v="1"/>
    <x v="1"/>
    <x v="1"/>
    <x v="0"/>
    <x v="1"/>
  </r>
  <r>
    <n v="10223"/>
    <x v="3"/>
    <n v="5.3763440860215058E-3"/>
    <s v="jone.ai@yahoo.com"/>
    <s v="eagle lager"/>
    <x v="3"/>
    <n v="6.6666666666666671E-3"/>
    <n v="170"/>
    <n v="250"/>
    <n v="870"/>
    <n v="217500"/>
    <n v="69600"/>
    <n v="0.32"/>
    <n v="287100"/>
    <x v="2"/>
    <x v="1"/>
    <s v="southsouth"/>
    <x v="2"/>
    <x v="2"/>
    <x v="2"/>
    <x v="0"/>
    <x v="0"/>
  </r>
  <r>
    <n v="10224"/>
    <x v="8"/>
    <n v="1.4492753623188406E-2"/>
    <s v="parentty@uk.com"/>
    <s v="hero"/>
    <x v="4"/>
    <n v="6.7114093959731542E-3"/>
    <n v="150"/>
    <n v="200"/>
    <n v="914"/>
    <n v="182800"/>
    <n v="45700"/>
    <n v="0.25"/>
    <n v="228500"/>
    <x v="3"/>
    <x v="1"/>
    <s v="northwest"/>
    <x v="3"/>
    <x v="3"/>
    <x v="3"/>
    <x v="1"/>
    <x v="0"/>
  </r>
  <r>
    <n v="10225"/>
    <x v="10"/>
    <n v="1.4492753623188406E-2"/>
    <s v="kivel_go@yahoo.com"/>
    <s v="beta malt"/>
    <x v="5"/>
    <n v="6.7114093959731542E-3"/>
    <n v="80"/>
    <n v="150"/>
    <n v="763"/>
    <n v="114450"/>
    <n v="53410"/>
    <n v="0.46666666666666667"/>
    <n v="167860"/>
    <x v="4"/>
    <x v="1"/>
    <s v="northeast "/>
    <x v="4"/>
    <x v="4"/>
    <x v="4"/>
    <x v="1"/>
    <x v="0"/>
  </r>
  <r>
    <n v="10226"/>
    <x v="9"/>
    <n v="1.4492753623188406E-2"/>
    <s v="smithMan@yahoo.com"/>
    <s v="grand malt"/>
    <x v="6"/>
    <n v="6.7114093959731542E-3"/>
    <n v="90"/>
    <n v="150"/>
    <n v="951"/>
    <n v="142650"/>
    <n v="57060"/>
    <n v="0.4"/>
    <n v="199710"/>
    <x v="0"/>
    <x v="0"/>
    <s v="northcentral "/>
    <x v="4"/>
    <x v="5"/>
    <x v="5"/>
    <x v="1"/>
    <x v="2"/>
  </r>
  <r>
    <n v="10227"/>
    <x v="8"/>
    <n v="1.4492753623188406E-2"/>
    <s v="parentty@uk.com"/>
    <s v="trophy"/>
    <x v="0"/>
    <n v="6.6666666666666671E-3"/>
    <n v="150"/>
    <n v="200"/>
    <n v="810"/>
    <n v="162000"/>
    <n v="40500"/>
    <n v="0.25"/>
    <n v="202500"/>
    <x v="1"/>
    <x v="0"/>
    <s v="Southeast"/>
    <x v="0"/>
    <x v="6"/>
    <x v="6"/>
    <x v="2"/>
    <x v="1"/>
  </r>
  <r>
    <n v="10228"/>
    <x v="1"/>
    <n v="8.4745762711864406E-3"/>
    <s v="gillhell@uk.com"/>
    <s v="budweiser"/>
    <x v="1"/>
    <n v="6.6666666666666671E-3"/>
    <n v="250"/>
    <n v="500"/>
    <n v="886"/>
    <n v="443000"/>
    <n v="221500"/>
    <n v="0.5"/>
    <n v="664500"/>
    <x v="2"/>
    <x v="1"/>
    <s v="west"/>
    <x v="1"/>
    <x v="7"/>
    <x v="7"/>
    <x v="2"/>
    <x v="0"/>
  </r>
  <r>
    <n v="10229"/>
    <x v="9"/>
    <n v="1.4492753623188406E-2"/>
    <s v="smithMan@yahoo.com"/>
    <s v="castle lite"/>
    <x v="2"/>
    <n v="6.6666666666666671E-3"/>
    <n v="180"/>
    <n v="450"/>
    <n v="984"/>
    <n v="442800"/>
    <n v="265680"/>
    <n v="0.6"/>
    <n v="708480"/>
    <x v="3"/>
    <x v="1"/>
    <s v="southsouth"/>
    <x v="2"/>
    <x v="8"/>
    <x v="8"/>
    <x v="2"/>
    <x v="1"/>
  </r>
  <r>
    <n v="10230"/>
    <x v="3"/>
    <n v="5.3763440860215058E-3"/>
    <s v="jone.ai@yahoo.com"/>
    <s v="eagle lager"/>
    <x v="3"/>
    <n v="6.6666666666666671E-3"/>
    <n v="170"/>
    <n v="250"/>
    <n v="974"/>
    <n v="243500"/>
    <n v="77920"/>
    <n v="0.32"/>
    <n v="321420"/>
    <x v="4"/>
    <x v="1"/>
    <s v="northwest"/>
    <x v="3"/>
    <x v="9"/>
    <x v="9"/>
    <x v="3"/>
    <x v="2"/>
  </r>
  <r>
    <n v="10231"/>
    <x v="2"/>
    <n v="9.3457943925233638E-3"/>
    <s v="sorvi2000@gmail.com"/>
    <s v="hero"/>
    <x v="4"/>
    <n v="6.7114093959731542E-3"/>
    <n v="150"/>
    <n v="200"/>
    <n v="901"/>
    <n v="180200"/>
    <n v="45050"/>
    <n v="0.25"/>
    <n v="225250"/>
    <x v="0"/>
    <x v="0"/>
    <s v="northeast "/>
    <x v="4"/>
    <x v="10"/>
    <x v="10"/>
    <x v="3"/>
    <x v="0"/>
  </r>
  <r>
    <n v="10232"/>
    <x v="0"/>
    <n v="7.3529411764705881E-3"/>
    <s v="jard@gmail.com"/>
    <s v="beta malt"/>
    <x v="5"/>
    <n v="6.7114093959731542E-3"/>
    <n v="80"/>
    <n v="150"/>
    <n v="934"/>
    <n v="140100"/>
    <n v="65380"/>
    <n v="0.46666666666666667"/>
    <n v="205480"/>
    <x v="1"/>
    <x v="0"/>
    <s v="northcentral "/>
    <x v="4"/>
    <x v="11"/>
    <x v="11"/>
    <x v="3"/>
    <x v="0"/>
  </r>
  <r>
    <n v="10233"/>
    <x v="4"/>
    <n v="9.3457943925233638E-3"/>
    <s v="andy@gmail.com"/>
    <s v="grand malt"/>
    <x v="6"/>
    <n v="6.7114093959731542E-3"/>
    <n v="90"/>
    <n v="150"/>
    <n v="832"/>
    <n v="124800"/>
    <n v="49920"/>
    <n v="0.4"/>
    <n v="174720"/>
    <x v="2"/>
    <x v="1"/>
    <s v="Southeast"/>
    <x v="0"/>
    <x v="0"/>
    <x v="0"/>
    <x v="0"/>
    <x v="2"/>
  </r>
  <r>
    <n v="10234"/>
    <x v="7"/>
    <n v="2.0408163265306121E-2"/>
    <s v="howard_freeman@yahoo.com"/>
    <s v="trophy"/>
    <x v="0"/>
    <n v="6.6666666666666671E-3"/>
    <n v="150"/>
    <n v="200"/>
    <n v="840"/>
    <n v="168000"/>
    <n v="42000"/>
    <n v="0.25"/>
    <n v="210000"/>
    <x v="3"/>
    <x v="1"/>
    <s v="west"/>
    <x v="1"/>
    <x v="1"/>
    <x v="1"/>
    <x v="0"/>
    <x v="1"/>
  </r>
  <r>
    <n v="10235"/>
    <x v="1"/>
    <n v="8.4745762711864406E-3"/>
    <s v="gillhell@uk.com"/>
    <s v="budweiser"/>
    <x v="1"/>
    <n v="6.6666666666666671E-3"/>
    <n v="250"/>
    <n v="500"/>
    <n v="966"/>
    <n v="483000"/>
    <n v="241500"/>
    <n v="0.5"/>
    <n v="724500"/>
    <x v="4"/>
    <x v="1"/>
    <s v="southsouth"/>
    <x v="2"/>
    <x v="2"/>
    <x v="2"/>
    <x v="0"/>
    <x v="2"/>
  </r>
  <r>
    <n v="10236"/>
    <x v="1"/>
    <n v="8.4745762711864406E-3"/>
    <s v="gillhell@uk.com"/>
    <s v="castle lite"/>
    <x v="2"/>
    <n v="6.6666666666666671E-3"/>
    <n v="180"/>
    <n v="450"/>
    <n v="832"/>
    <n v="374400"/>
    <n v="224640"/>
    <n v="0.6"/>
    <n v="599040"/>
    <x v="0"/>
    <x v="0"/>
    <s v="northwest"/>
    <x v="3"/>
    <x v="3"/>
    <x v="3"/>
    <x v="1"/>
    <x v="1"/>
  </r>
  <r>
    <n v="10237"/>
    <x v="10"/>
    <n v="1.4492753623188406E-2"/>
    <s v="kivel_go@yahoo.com"/>
    <s v="eagle lager"/>
    <x v="3"/>
    <n v="6.6666666666666671E-3"/>
    <n v="170"/>
    <n v="250"/>
    <n v="968"/>
    <n v="242000"/>
    <n v="77440"/>
    <n v="0.32"/>
    <n v="319440"/>
    <x v="1"/>
    <x v="0"/>
    <s v="northeast "/>
    <x v="4"/>
    <x v="4"/>
    <x v="4"/>
    <x v="1"/>
    <x v="0"/>
  </r>
  <r>
    <n v="10238"/>
    <x v="3"/>
    <n v="5.3763440860215058E-3"/>
    <s v="jone.ai@yahoo.com"/>
    <s v="hero"/>
    <x v="4"/>
    <n v="6.7114093959731542E-3"/>
    <n v="150"/>
    <n v="200"/>
    <n v="791"/>
    <n v="158200"/>
    <n v="39550"/>
    <n v="0.25"/>
    <n v="197750"/>
    <x v="2"/>
    <x v="1"/>
    <s v="northcentral "/>
    <x v="4"/>
    <x v="5"/>
    <x v="5"/>
    <x v="1"/>
    <x v="0"/>
  </r>
  <r>
    <n v="10239"/>
    <x v="6"/>
    <n v="1.2658227848101266E-2"/>
    <s v="morganny@gmail.com"/>
    <s v="beta malt"/>
    <x v="5"/>
    <n v="6.7114093959731542E-3"/>
    <n v="80"/>
    <n v="150"/>
    <n v="774"/>
    <n v="116100"/>
    <n v="54180"/>
    <n v="0.46666666666666667"/>
    <n v="170280"/>
    <x v="3"/>
    <x v="1"/>
    <s v="Southeast"/>
    <x v="0"/>
    <x v="6"/>
    <x v="6"/>
    <x v="2"/>
    <x v="1"/>
  </r>
  <r>
    <n v="10240"/>
    <x v="10"/>
    <n v="1.4492753623188406E-2"/>
    <s v="kivel_go@yahoo.com"/>
    <s v="grand malt"/>
    <x v="6"/>
    <n v="6.7114093959731542E-3"/>
    <n v="90"/>
    <n v="150"/>
    <n v="992"/>
    <n v="148800"/>
    <n v="59520"/>
    <n v="0.4"/>
    <n v="208320"/>
    <x v="4"/>
    <x v="1"/>
    <s v="west"/>
    <x v="1"/>
    <x v="7"/>
    <x v="7"/>
    <x v="2"/>
    <x v="2"/>
  </r>
  <r>
    <n v="10241"/>
    <x v="2"/>
    <n v="9.3457943925233638E-3"/>
    <s v="sorvi2000@gmail.com"/>
    <s v="trophy"/>
    <x v="0"/>
    <n v="6.6666666666666671E-3"/>
    <n v="150"/>
    <n v="200"/>
    <n v="881"/>
    <n v="176200"/>
    <n v="44050"/>
    <n v="0.25"/>
    <n v="220250"/>
    <x v="0"/>
    <x v="0"/>
    <s v="southsouth"/>
    <x v="2"/>
    <x v="8"/>
    <x v="8"/>
    <x v="2"/>
    <x v="1"/>
  </r>
  <r>
    <n v="10242"/>
    <x v="1"/>
    <n v="8.4745762711864406E-3"/>
    <s v="gillhell@uk.com"/>
    <s v="budweiser"/>
    <x v="1"/>
    <n v="6.6666666666666671E-3"/>
    <n v="250"/>
    <n v="500"/>
    <n v="975"/>
    <n v="487500"/>
    <n v="243750"/>
    <n v="0.5"/>
    <n v="731250"/>
    <x v="1"/>
    <x v="0"/>
    <s v="northwest"/>
    <x v="3"/>
    <x v="9"/>
    <x v="9"/>
    <x v="3"/>
    <x v="2"/>
  </r>
  <r>
    <n v="10243"/>
    <x v="2"/>
    <n v="9.3457943925233638E-3"/>
    <s v="sorvi2000@gmail.com"/>
    <s v="castle lite"/>
    <x v="2"/>
    <n v="6.6666666666666671E-3"/>
    <n v="180"/>
    <n v="450"/>
    <n v="733"/>
    <n v="329850"/>
    <n v="197910"/>
    <n v="0.6"/>
    <n v="527760"/>
    <x v="2"/>
    <x v="1"/>
    <s v="northeast "/>
    <x v="4"/>
    <x v="10"/>
    <x v="10"/>
    <x v="3"/>
    <x v="1"/>
  </r>
  <r>
    <n v="10244"/>
    <x v="5"/>
    <n v="1.7241379310344827E-2"/>
    <s v="thomp@uk.com"/>
    <s v="eagle lager"/>
    <x v="3"/>
    <n v="6.6666666666666671E-3"/>
    <n v="170"/>
    <n v="250"/>
    <n v="776"/>
    <n v="194000"/>
    <n v="62080"/>
    <n v="0.32"/>
    <n v="256080"/>
    <x v="3"/>
    <x v="1"/>
    <s v="northcentral "/>
    <x v="4"/>
    <x v="11"/>
    <x v="11"/>
    <x v="3"/>
    <x v="2"/>
  </r>
  <r>
    <n v="10245"/>
    <x v="4"/>
    <n v="9.3457943925233638E-3"/>
    <s v="andy@gmail.com"/>
    <s v="hero"/>
    <x v="4"/>
    <n v="6.7114093959731542E-3"/>
    <n v="150"/>
    <n v="200"/>
    <n v="924"/>
    <n v="184800"/>
    <n v="46200"/>
    <n v="0.25"/>
    <n v="231000"/>
    <x v="4"/>
    <x v="1"/>
    <s v="Southeast"/>
    <x v="0"/>
    <x v="0"/>
    <x v="0"/>
    <x v="0"/>
    <x v="0"/>
  </r>
  <r>
    <n v="10246"/>
    <x v="0"/>
    <n v="7.3529411764705881E-3"/>
    <s v="jard@gmail.com"/>
    <s v="beta malt"/>
    <x v="5"/>
    <n v="6.7114093959731542E-3"/>
    <n v="80"/>
    <n v="150"/>
    <n v="744"/>
    <n v="111600"/>
    <n v="52080"/>
    <n v="0.46666666666666667"/>
    <n v="163680"/>
    <x v="0"/>
    <x v="0"/>
    <s v="west"/>
    <x v="1"/>
    <x v="1"/>
    <x v="1"/>
    <x v="0"/>
    <x v="0"/>
  </r>
  <r>
    <n v="10247"/>
    <x v="0"/>
    <n v="7.3529411764705881E-3"/>
    <s v="jard@gmail.com"/>
    <s v="grand malt"/>
    <x v="6"/>
    <n v="6.7114093959731542E-3"/>
    <n v="90"/>
    <n v="150"/>
    <n v="754"/>
    <n v="113100"/>
    <n v="45240"/>
    <n v="0.4"/>
    <n v="158340"/>
    <x v="1"/>
    <x v="0"/>
    <s v="southsouth"/>
    <x v="2"/>
    <x v="2"/>
    <x v="2"/>
    <x v="0"/>
    <x v="0"/>
  </r>
  <r>
    <n v="10248"/>
    <x v="4"/>
    <n v="9.3457943925233638E-3"/>
    <s v="andy@gmail.com"/>
    <s v="trophy"/>
    <x v="0"/>
    <n v="6.6666666666666671E-3"/>
    <n v="150"/>
    <n v="200"/>
    <n v="792"/>
    <n v="158400"/>
    <n v="39600"/>
    <n v="0.25"/>
    <n v="198000"/>
    <x v="2"/>
    <x v="1"/>
    <s v="northwest"/>
    <x v="3"/>
    <x v="3"/>
    <x v="3"/>
    <x v="1"/>
    <x v="0"/>
  </r>
  <r>
    <n v="10249"/>
    <x v="0"/>
    <n v="7.3529411764705881E-3"/>
    <s v="jard@gmail.com"/>
    <s v="budweiser"/>
    <x v="1"/>
    <n v="6.6666666666666671E-3"/>
    <n v="250"/>
    <n v="500"/>
    <n v="838"/>
    <n v="419000"/>
    <n v="209500"/>
    <n v="0.5"/>
    <n v="628500"/>
    <x v="3"/>
    <x v="1"/>
    <s v="northeast "/>
    <x v="4"/>
    <x v="4"/>
    <x v="4"/>
    <x v="1"/>
    <x v="2"/>
  </r>
  <r>
    <n v="10250"/>
    <x v="1"/>
    <n v="8.4745762711864406E-3"/>
    <s v="gillhell@uk.com"/>
    <s v="castle lite"/>
    <x v="2"/>
    <n v="6.6666666666666671E-3"/>
    <n v="180"/>
    <n v="450"/>
    <n v="963"/>
    <n v="433350"/>
    <n v="260010"/>
    <n v="0.6"/>
    <n v="693360"/>
    <x v="4"/>
    <x v="1"/>
    <s v="northcentral "/>
    <x v="4"/>
    <x v="5"/>
    <x v="5"/>
    <x v="1"/>
    <x v="2"/>
  </r>
  <r>
    <n v="10251"/>
    <x v="2"/>
    <n v="9.3457943925233638E-3"/>
    <s v="sorvi2000@gmail.com"/>
    <s v="eagle lager"/>
    <x v="3"/>
    <n v="6.6666666666666671E-3"/>
    <n v="170"/>
    <n v="250"/>
    <n v="995"/>
    <n v="248750"/>
    <n v="79600"/>
    <n v="0.32"/>
    <n v="328350"/>
    <x v="0"/>
    <x v="0"/>
    <s v="Southeast"/>
    <x v="0"/>
    <x v="6"/>
    <x v="6"/>
    <x v="2"/>
    <x v="2"/>
  </r>
  <r>
    <n v="10252"/>
    <x v="3"/>
    <n v="5.3763440860215058E-3"/>
    <s v="jone.ai@yahoo.com"/>
    <s v="hero"/>
    <x v="4"/>
    <n v="6.7114093959731542E-3"/>
    <n v="150"/>
    <n v="200"/>
    <n v="941"/>
    <n v="188200"/>
    <n v="47050"/>
    <n v="0.25"/>
    <n v="235250"/>
    <x v="1"/>
    <x v="0"/>
    <s v="west"/>
    <x v="1"/>
    <x v="7"/>
    <x v="7"/>
    <x v="2"/>
    <x v="2"/>
  </r>
  <r>
    <n v="10253"/>
    <x v="4"/>
    <n v="9.3457943925233638E-3"/>
    <s v="andy@gmail.com"/>
    <s v="beta malt"/>
    <x v="5"/>
    <n v="6.7114093959731542E-3"/>
    <n v="80"/>
    <n v="150"/>
    <n v="930"/>
    <n v="139500"/>
    <n v="65100"/>
    <n v="0.46666666666666667"/>
    <n v="204600"/>
    <x v="2"/>
    <x v="1"/>
    <s v="southsouth"/>
    <x v="2"/>
    <x v="8"/>
    <x v="8"/>
    <x v="2"/>
    <x v="1"/>
  </r>
  <r>
    <n v="10254"/>
    <x v="0"/>
    <n v="7.3529411764705881E-3"/>
    <s v="jard@gmail.com"/>
    <s v="grand malt"/>
    <x v="6"/>
    <n v="6.7114093959731542E-3"/>
    <n v="90"/>
    <n v="150"/>
    <n v="780"/>
    <n v="117000"/>
    <n v="46800"/>
    <n v="0.4"/>
    <n v="163800"/>
    <x v="3"/>
    <x v="1"/>
    <s v="northwest"/>
    <x v="3"/>
    <x v="9"/>
    <x v="9"/>
    <x v="3"/>
    <x v="0"/>
  </r>
  <r>
    <n v="10255"/>
    <x v="5"/>
    <n v="1.7241379310344827E-2"/>
    <s v="thomp@uk.com"/>
    <s v="trophy"/>
    <x v="0"/>
    <n v="6.6666666666666671E-3"/>
    <n v="150"/>
    <n v="200"/>
    <n v="729"/>
    <n v="145800"/>
    <n v="36450"/>
    <n v="0.25"/>
    <n v="182250"/>
    <x v="4"/>
    <x v="1"/>
    <s v="northeast "/>
    <x v="4"/>
    <x v="10"/>
    <x v="10"/>
    <x v="3"/>
    <x v="0"/>
  </r>
  <r>
    <n v="10256"/>
    <x v="3"/>
    <n v="5.3763440860215058E-3"/>
    <s v="jone.ai@yahoo.com"/>
    <s v="budweiser"/>
    <x v="1"/>
    <n v="6.6666666666666671E-3"/>
    <n v="250"/>
    <n v="500"/>
    <n v="909"/>
    <n v="454500"/>
    <n v="227250"/>
    <n v="0.5"/>
    <n v="681750"/>
    <x v="0"/>
    <x v="0"/>
    <s v="northcentral "/>
    <x v="4"/>
    <x v="11"/>
    <x v="11"/>
    <x v="3"/>
    <x v="0"/>
  </r>
  <r>
    <n v="10257"/>
    <x v="6"/>
    <n v="1.2658227848101266E-2"/>
    <s v="morganny@gmail.com"/>
    <s v="castle lite"/>
    <x v="2"/>
    <n v="6.6666666666666671E-3"/>
    <n v="180"/>
    <n v="450"/>
    <n v="961"/>
    <n v="432450"/>
    <n v="259470"/>
    <n v="0.6"/>
    <n v="691920"/>
    <x v="1"/>
    <x v="0"/>
    <s v="Southeast"/>
    <x v="0"/>
    <x v="0"/>
    <x v="0"/>
    <x v="0"/>
    <x v="1"/>
  </r>
  <r>
    <n v="10258"/>
    <x v="7"/>
    <n v="2.0408163265306121E-2"/>
    <s v="howard_freeman@yahoo.com"/>
    <s v="eagle lager"/>
    <x v="3"/>
    <n v="6.6666666666666671E-3"/>
    <n v="170"/>
    <n v="250"/>
    <n v="729"/>
    <n v="182250"/>
    <n v="58320"/>
    <n v="0.32"/>
    <n v="240570"/>
    <x v="2"/>
    <x v="1"/>
    <s v="west"/>
    <x v="1"/>
    <x v="1"/>
    <x v="1"/>
    <x v="0"/>
    <x v="1"/>
  </r>
  <r>
    <n v="10259"/>
    <x v="8"/>
    <n v="1.4492753623188406E-2"/>
    <s v="parentty@uk.com"/>
    <s v="hero"/>
    <x v="4"/>
    <n v="6.7114093959731542E-3"/>
    <n v="150"/>
    <n v="200"/>
    <n v="944"/>
    <n v="188800"/>
    <n v="47200"/>
    <n v="0.25"/>
    <n v="236000"/>
    <x v="3"/>
    <x v="1"/>
    <s v="southsouth"/>
    <x v="2"/>
    <x v="2"/>
    <x v="2"/>
    <x v="0"/>
    <x v="0"/>
  </r>
  <r>
    <n v="10260"/>
    <x v="3"/>
    <n v="5.3763440860215058E-3"/>
    <s v="jone.ai@yahoo.com"/>
    <s v="beta malt"/>
    <x v="5"/>
    <n v="6.7114093959731542E-3"/>
    <n v="80"/>
    <n v="150"/>
    <n v="981"/>
    <n v="147150"/>
    <n v="68670"/>
    <n v="0.46666666666666667"/>
    <n v="215820"/>
    <x v="4"/>
    <x v="1"/>
    <s v="northwest"/>
    <x v="3"/>
    <x v="3"/>
    <x v="3"/>
    <x v="1"/>
    <x v="2"/>
  </r>
  <r>
    <n v="10261"/>
    <x v="9"/>
    <n v="1.4492753623188406E-2"/>
    <s v="smithMan@yahoo.com"/>
    <s v="grand malt"/>
    <x v="6"/>
    <n v="6.7114093959731542E-3"/>
    <n v="90"/>
    <n v="150"/>
    <n v="763"/>
    <n v="114450"/>
    <n v="45780"/>
    <n v="0.4"/>
    <n v="160230"/>
    <x v="0"/>
    <x v="0"/>
    <s v="northeast "/>
    <x v="4"/>
    <x v="4"/>
    <x v="4"/>
    <x v="1"/>
    <x v="1"/>
  </r>
  <r>
    <n v="10262"/>
    <x v="3"/>
    <n v="5.3763440860215058E-3"/>
    <s v="jone.ai@yahoo.com"/>
    <s v="trophy"/>
    <x v="0"/>
    <n v="6.6666666666666671E-3"/>
    <n v="150"/>
    <n v="200"/>
    <n v="885"/>
    <n v="177000"/>
    <n v="44250"/>
    <n v="0.25"/>
    <n v="221250"/>
    <x v="1"/>
    <x v="0"/>
    <s v="northcentral "/>
    <x v="4"/>
    <x v="5"/>
    <x v="5"/>
    <x v="1"/>
    <x v="2"/>
  </r>
  <r>
    <n v="10263"/>
    <x v="6"/>
    <n v="1.2658227848101266E-2"/>
    <s v="morganny@gmail.com"/>
    <s v="budweiser"/>
    <x v="1"/>
    <n v="6.6666666666666671E-3"/>
    <n v="250"/>
    <n v="500"/>
    <n v="854"/>
    <n v="427000"/>
    <n v="213500"/>
    <n v="0.5"/>
    <n v="640500"/>
    <x v="2"/>
    <x v="1"/>
    <s v="Southeast"/>
    <x v="0"/>
    <x v="6"/>
    <x v="6"/>
    <x v="2"/>
    <x v="1"/>
  </r>
  <r>
    <n v="10264"/>
    <x v="3"/>
    <n v="5.3763440860215058E-3"/>
    <s v="jone.ai@yahoo.com"/>
    <s v="castle lite"/>
    <x v="2"/>
    <n v="6.6666666666666671E-3"/>
    <n v="180"/>
    <n v="450"/>
    <n v="727"/>
    <n v="327150"/>
    <n v="196290"/>
    <n v="0.6"/>
    <n v="523440"/>
    <x v="3"/>
    <x v="1"/>
    <s v="west"/>
    <x v="1"/>
    <x v="7"/>
    <x v="7"/>
    <x v="2"/>
    <x v="1"/>
  </r>
  <r>
    <n v="10265"/>
    <x v="8"/>
    <n v="1.4492753623188406E-2"/>
    <s v="parentty@uk.com"/>
    <s v="eagle lager"/>
    <x v="3"/>
    <n v="6.6666666666666671E-3"/>
    <n v="170"/>
    <n v="250"/>
    <n v="991"/>
    <n v="247750"/>
    <n v="79280"/>
    <n v="0.32"/>
    <n v="327030"/>
    <x v="4"/>
    <x v="1"/>
    <s v="southsouth"/>
    <x v="2"/>
    <x v="8"/>
    <x v="8"/>
    <x v="2"/>
    <x v="1"/>
  </r>
  <r>
    <n v="10266"/>
    <x v="10"/>
    <n v="1.4492753623188406E-2"/>
    <s v="kivel_go@yahoo.com"/>
    <s v="hero"/>
    <x v="4"/>
    <n v="6.7114093959731542E-3"/>
    <n v="150"/>
    <n v="200"/>
    <n v="792"/>
    <n v="158400"/>
    <n v="39600"/>
    <n v="0.25"/>
    <n v="198000"/>
    <x v="0"/>
    <x v="0"/>
    <s v="northwest"/>
    <x v="3"/>
    <x v="9"/>
    <x v="9"/>
    <x v="3"/>
    <x v="0"/>
  </r>
  <r>
    <n v="10267"/>
    <x v="9"/>
    <n v="1.4492753623188406E-2"/>
    <s v="smithMan@yahoo.com"/>
    <s v="beta malt"/>
    <x v="5"/>
    <n v="6.7114093959731542E-3"/>
    <n v="80"/>
    <n v="150"/>
    <n v="898"/>
    <n v="134700"/>
    <n v="62860"/>
    <n v="0.46666666666666667"/>
    <n v="197560"/>
    <x v="1"/>
    <x v="0"/>
    <s v="northeast "/>
    <x v="4"/>
    <x v="10"/>
    <x v="10"/>
    <x v="3"/>
    <x v="0"/>
  </r>
  <r>
    <n v="10268"/>
    <x v="8"/>
    <n v="1.4492753623188406E-2"/>
    <s v="parentty@uk.com"/>
    <s v="grand malt"/>
    <x v="6"/>
    <n v="6.7114093959731542E-3"/>
    <n v="90"/>
    <n v="150"/>
    <n v="945"/>
    <n v="141750"/>
    <n v="56700"/>
    <n v="0.4"/>
    <n v="198450"/>
    <x v="2"/>
    <x v="1"/>
    <s v="northcentral "/>
    <x v="4"/>
    <x v="11"/>
    <x v="11"/>
    <x v="3"/>
    <x v="0"/>
  </r>
  <r>
    <n v="10269"/>
    <x v="1"/>
    <n v="8.4745762711864406E-3"/>
    <s v="gillhell@uk.com"/>
    <s v="trophy"/>
    <x v="0"/>
    <n v="6.6666666666666671E-3"/>
    <n v="150"/>
    <n v="200"/>
    <n v="814"/>
    <n v="162800"/>
    <n v="40700"/>
    <n v="0.25"/>
    <n v="203500"/>
    <x v="3"/>
    <x v="1"/>
    <s v="Southeast"/>
    <x v="0"/>
    <x v="0"/>
    <x v="0"/>
    <x v="0"/>
    <x v="0"/>
  </r>
  <r>
    <n v="10270"/>
    <x v="9"/>
    <n v="1.4492753623188406E-2"/>
    <s v="smithMan@yahoo.com"/>
    <s v="budweiser"/>
    <x v="1"/>
    <n v="6.6666666666666671E-3"/>
    <n v="250"/>
    <n v="500"/>
    <n v="863"/>
    <n v="431500"/>
    <n v="215750"/>
    <n v="0.5"/>
    <n v="647250"/>
    <x v="4"/>
    <x v="1"/>
    <s v="west"/>
    <x v="1"/>
    <x v="1"/>
    <x v="1"/>
    <x v="0"/>
    <x v="1"/>
  </r>
  <r>
    <n v="10271"/>
    <x v="3"/>
    <n v="5.3763440860215058E-3"/>
    <s v="jone.ai@yahoo.com"/>
    <s v="castle lite"/>
    <x v="2"/>
    <n v="6.6666666666666671E-3"/>
    <n v="180"/>
    <n v="450"/>
    <n v="829"/>
    <n v="373050"/>
    <n v="223830"/>
    <n v="0.6"/>
    <n v="596880"/>
    <x v="0"/>
    <x v="0"/>
    <s v="southsouth"/>
    <x v="2"/>
    <x v="2"/>
    <x v="2"/>
    <x v="0"/>
    <x v="0"/>
  </r>
  <r>
    <n v="10272"/>
    <x v="2"/>
    <n v="9.3457943925233638E-3"/>
    <s v="sorvi2000@gmail.com"/>
    <s v="eagle lager"/>
    <x v="3"/>
    <n v="6.6666666666666671E-3"/>
    <n v="170"/>
    <n v="250"/>
    <n v="747"/>
    <n v="186750"/>
    <n v="59760"/>
    <n v="0.32"/>
    <n v="246510"/>
    <x v="1"/>
    <x v="0"/>
    <s v="northwest"/>
    <x v="3"/>
    <x v="3"/>
    <x v="3"/>
    <x v="1"/>
    <x v="2"/>
  </r>
  <r>
    <n v="10273"/>
    <x v="0"/>
    <n v="7.3529411764705881E-3"/>
    <s v="jard@gmail.com"/>
    <s v="hero"/>
    <x v="4"/>
    <n v="6.7114093959731542E-3"/>
    <n v="150"/>
    <n v="200"/>
    <n v="961"/>
    <n v="192200"/>
    <n v="48050"/>
    <n v="0.25"/>
    <n v="240250"/>
    <x v="2"/>
    <x v="1"/>
    <s v="northeast "/>
    <x v="4"/>
    <x v="4"/>
    <x v="4"/>
    <x v="1"/>
    <x v="1"/>
  </r>
  <r>
    <n v="10274"/>
    <x v="4"/>
    <n v="9.3457943925233638E-3"/>
    <s v="andy@gmail.com"/>
    <s v="beta malt"/>
    <x v="5"/>
    <n v="6.7114093959731542E-3"/>
    <n v="80"/>
    <n v="150"/>
    <n v="803"/>
    <n v="120450"/>
    <n v="56210"/>
    <n v="0.46666666666666667"/>
    <n v="176660"/>
    <x v="3"/>
    <x v="1"/>
    <s v="northcentral "/>
    <x v="4"/>
    <x v="5"/>
    <x v="5"/>
    <x v="1"/>
    <x v="0"/>
  </r>
  <r>
    <n v="10275"/>
    <x v="7"/>
    <n v="2.0408163265306121E-2"/>
    <s v="howard_freeman@yahoo.com"/>
    <s v="grand malt"/>
    <x v="6"/>
    <n v="6.7114093959731542E-3"/>
    <n v="90"/>
    <n v="150"/>
    <n v="875"/>
    <n v="131250"/>
    <n v="52500"/>
    <n v="0.4"/>
    <n v="183750"/>
    <x v="4"/>
    <x v="1"/>
    <s v="Southeast"/>
    <x v="0"/>
    <x v="6"/>
    <x v="6"/>
    <x v="2"/>
    <x v="2"/>
  </r>
  <r>
    <n v="10276"/>
    <x v="1"/>
    <n v="8.4745762711864406E-3"/>
    <s v="gillhell@uk.com"/>
    <s v="trophy"/>
    <x v="0"/>
    <n v="6.6666666666666671E-3"/>
    <n v="150"/>
    <n v="200"/>
    <n v="750"/>
    <n v="150000"/>
    <n v="37500"/>
    <n v="0.25"/>
    <n v="187500"/>
    <x v="0"/>
    <x v="0"/>
    <s v="west"/>
    <x v="1"/>
    <x v="7"/>
    <x v="7"/>
    <x v="2"/>
    <x v="1"/>
  </r>
  <r>
    <n v="10277"/>
    <x v="1"/>
    <n v="8.4745762711864406E-3"/>
    <s v="gillhell@uk.com"/>
    <s v="budweiser"/>
    <x v="1"/>
    <n v="6.6666666666666671E-3"/>
    <n v="250"/>
    <n v="500"/>
    <n v="850"/>
    <n v="425000"/>
    <n v="212500"/>
    <n v="0.5"/>
    <n v="637500"/>
    <x v="1"/>
    <x v="0"/>
    <s v="southsouth"/>
    <x v="2"/>
    <x v="8"/>
    <x v="8"/>
    <x v="2"/>
    <x v="2"/>
  </r>
  <r>
    <n v="10278"/>
    <x v="10"/>
    <n v="1.4492753623188406E-2"/>
    <s v="kivel_go@yahoo.com"/>
    <s v="castle lite"/>
    <x v="2"/>
    <n v="6.6666666666666671E-3"/>
    <n v="180"/>
    <n v="450"/>
    <n v="710"/>
    <n v="319500"/>
    <n v="191700"/>
    <n v="0.6"/>
    <n v="511200"/>
    <x v="2"/>
    <x v="1"/>
    <s v="northwest"/>
    <x v="3"/>
    <x v="9"/>
    <x v="9"/>
    <x v="3"/>
    <x v="1"/>
  </r>
  <r>
    <n v="10279"/>
    <x v="3"/>
    <n v="5.3763440860215058E-3"/>
    <s v="jone.ai@yahoo.com"/>
    <s v="eagle lager"/>
    <x v="3"/>
    <n v="6.6666666666666671E-3"/>
    <n v="170"/>
    <n v="250"/>
    <n v="881"/>
    <n v="220250"/>
    <n v="70480"/>
    <n v="0.32"/>
    <n v="290730"/>
    <x v="3"/>
    <x v="1"/>
    <s v="northeast "/>
    <x v="4"/>
    <x v="10"/>
    <x v="10"/>
    <x v="3"/>
    <x v="2"/>
  </r>
  <r>
    <n v="10280"/>
    <x v="6"/>
    <n v="1.2658227848101266E-2"/>
    <s v="morganny@gmail.com"/>
    <s v="hero"/>
    <x v="4"/>
    <n v="6.7114093959731542E-3"/>
    <n v="150"/>
    <n v="200"/>
    <n v="777"/>
    <n v="155400"/>
    <n v="38850"/>
    <n v="0.25"/>
    <n v="194250"/>
    <x v="4"/>
    <x v="1"/>
    <s v="northcentral "/>
    <x v="4"/>
    <x v="11"/>
    <x v="11"/>
    <x v="3"/>
    <x v="1"/>
  </r>
  <r>
    <n v="10281"/>
    <x v="10"/>
    <n v="1.4492753623188406E-2"/>
    <s v="kivel_go@yahoo.com"/>
    <s v="beta malt"/>
    <x v="5"/>
    <n v="6.7114093959731542E-3"/>
    <n v="80"/>
    <n v="150"/>
    <n v="708"/>
    <n v="106200"/>
    <n v="49560"/>
    <n v="0.46666666666666667"/>
    <n v="155760"/>
    <x v="0"/>
    <x v="0"/>
    <s v="Southeast"/>
    <x v="0"/>
    <x v="0"/>
    <x v="0"/>
    <x v="0"/>
    <x v="2"/>
  </r>
  <r>
    <n v="10282"/>
    <x v="2"/>
    <n v="9.3457943925233638E-3"/>
    <s v="sorvi2000@gmail.com"/>
    <s v="grand malt"/>
    <x v="6"/>
    <n v="6.7114093959731542E-3"/>
    <n v="90"/>
    <n v="150"/>
    <n v="996"/>
    <n v="149400"/>
    <n v="59760"/>
    <n v="0.4"/>
    <n v="209160"/>
    <x v="1"/>
    <x v="0"/>
    <s v="west"/>
    <x v="1"/>
    <x v="1"/>
    <x v="1"/>
    <x v="0"/>
    <x v="0"/>
  </r>
  <r>
    <n v="10283"/>
    <x v="1"/>
    <n v="8.4745762711864406E-3"/>
    <s v="gillhell@uk.com"/>
    <s v="trophy"/>
    <x v="0"/>
    <n v="6.6666666666666671E-3"/>
    <n v="150"/>
    <n v="200"/>
    <n v="870"/>
    <n v="174000"/>
    <n v="43500"/>
    <n v="0.25"/>
    <n v="217500"/>
    <x v="2"/>
    <x v="1"/>
    <s v="southsouth"/>
    <x v="2"/>
    <x v="2"/>
    <x v="2"/>
    <x v="0"/>
    <x v="0"/>
  </r>
  <r>
    <n v="10284"/>
    <x v="2"/>
    <n v="9.3457943925233638E-3"/>
    <s v="sorvi2000@gmail.com"/>
    <s v="budweiser"/>
    <x v="1"/>
    <n v="6.6666666666666671E-3"/>
    <n v="250"/>
    <n v="500"/>
    <n v="972"/>
    <n v="486000"/>
    <n v="243000"/>
    <n v="0.5"/>
    <n v="729000"/>
    <x v="3"/>
    <x v="1"/>
    <s v="northwest"/>
    <x v="3"/>
    <x v="3"/>
    <x v="3"/>
    <x v="1"/>
    <x v="0"/>
  </r>
  <r>
    <n v="10285"/>
    <x v="5"/>
    <n v="1.7241379310344827E-2"/>
    <s v="thomp@uk.com"/>
    <s v="castle lite"/>
    <x v="2"/>
    <n v="6.6666666666666671E-3"/>
    <n v="180"/>
    <n v="450"/>
    <n v="989"/>
    <n v="445050"/>
    <n v="267030"/>
    <n v="0.6"/>
    <n v="712080"/>
    <x v="4"/>
    <x v="1"/>
    <s v="northeast "/>
    <x v="4"/>
    <x v="4"/>
    <x v="4"/>
    <x v="1"/>
    <x v="1"/>
  </r>
  <r>
    <n v="10286"/>
    <x v="4"/>
    <n v="9.3457943925233638E-3"/>
    <s v="andy@gmail.com"/>
    <s v="eagle lager"/>
    <x v="3"/>
    <n v="6.6666666666666671E-3"/>
    <n v="170"/>
    <n v="250"/>
    <n v="936"/>
    <n v="234000"/>
    <n v="74880"/>
    <n v="0.32"/>
    <n v="308880"/>
    <x v="0"/>
    <x v="0"/>
    <s v="northcentral "/>
    <x v="4"/>
    <x v="5"/>
    <x v="5"/>
    <x v="1"/>
    <x v="1"/>
  </r>
  <r>
    <n v="10287"/>
    <x v="0"/>
    <n v="7.3529411764705881E-3"/>
    <s v="jard@gmail.com"/>
    <s v="hero"/>
    <x v="4"/>
    <n v="6.7114093959731542E-3"/>
    <n v="150"/>
    <n v="200"/>
    <n v="1000"/>
    <n v="200000"/>
    <n v="50000"/>
    <n v="0.25"/>
    <n v="250000"/>
    <x v="1"/>
    <x v="0"/>
    <s v="Southeast"/>
    <x v="0"/>
    <x v="6"/>
    <x v="6"/>
    <x v="2"/>
    <x v="2"/>
  </r>
  <r>
    <n v="10288"/>
    <x v="0"/>
    <n v="7.3529411764705881E-3"/>
    <s v="jard@gmail.com"/>
    <s v="beta malt"/>
    <x v="5"/>
    <n v="6.7114093959731542E-3"/>
    <n v="80"/>
    <n v="150"/>
    <n v="947"/>
    <n v="142050"/>
    <n v="66290"/>
    <n v="0.46666666666666667"/>
    <n v="208340"/>
    <x v="2"/>
    <x v="1"/>
    <s v="west"/>
    <x v="1"/>
    <x v="7"/>
    <x v="7"/>
    <x v="2"/>
    <x v="1"/>
  </r>
  <r>
    <n v="10289"/>
    <x v="4"/>
    <n v="9.3457943925233638E-3"/>
    <s v="andy@gmail.com"/>
    <s v="grand malt"/>
    <x v="6"/>
    <n v="6.7114093959731542E-3"/>
    <n v="90"/>
    <n v="150"/>
    <n v="762"/>
    <n v="114300"/>
    <n v="45720"/>
    <n v="0.4"/>
    <n v="160020"/>
    <x v="3"/>
    <x v="1"/>
    <s v="southsouth"/>
    <x v="2"/>
    <x v="8"/>
    <x v="8"/>
    <x v="2"/>
    <x v="0"/>
  </r>
  <r>
    <n v="10290"/>
    <x v="3"/>
    <n v="5.3763440860215058E-3"/>
    <s v="jone.ai@yahoo.com"/>
    <s v="trophy"/>
    <x v="0"/>
    <n v="6.6666666666666671E-3"/>
    <n v="150"/>
    <n v="200"/>
    <n v="742"/>
    <n v="148400"/>
    <n v="37100"/>
    <n v="0.25"/>
    <n v="185500"/>
    <x v="4"/>
    <x v="1"/>
    <s v="northwest"/>
    <x v="3"/>
    <x v="9"/>
    <x v="9"/>
    <x v="3"/>
    <x v="2"/>
  </r>
  <r>
    <n v="10291"/>
    <x v="6"/>
    <n v="1.2658227848101266E-2"/>
    <s v="morganny@gmail.com"/>
    <s v="budweiser"/>
    <x v="1"/>
    <n v="6.6666666666666671E-3"/>
    <n v="250"/>
    <n v="500"/>
    <n v="902"/>
    <n v="451000"/>
    <n v="225500"/>
    <n v="0.5"/>
    <n v="676500"/>
    <x v="0"/>
    <x v="0"/>
    <s v="northeast "/>
    <x v="4"/>
    <x v="10"/>
    <x v="10"/>
    <x v="3"/>
    <x v="0"/>
  </r>
  <r>
    <n v="10292"/>
    <x v="10"/>
    <n v="1.4492753623188406E-2"/>
    <s v="kivel_go@yahoo.com"/>
    <s v="castle lite"/>
    <x v="2"/>
    <n v="6.6666666666666671E-3"/>
    <n v="180"/>
    <n v="450"/>
    <n v="840"/>
    <n v="378000"/>
    <n v="226800"/>
    <n v="0.6"/>
    <n v="604800"/>
    <x v="1"/>
    <x v="0"/>
    <s v="northcentral "/>
    <x v="4"/>
    <x v="11"/>
    <x v="11"/>
    <x v="3"/>
    <x v="1"/>
  </r>
  <r>
    <n v="10293"/>
    <x v="2"/>
    <n v="9.3457943925233638E-3"/>
    <s v="sorvi2000@gmail.com"/>
    <s v="eagle lager"/>
    <x v="3"/>
    <n v="6.6666666666666671E-3"/>
    <n v="170"/>
    <n v="250"/>
    <n v="773"/>
    <n v="193250"/>
    <n v="61840"/>
    <n v="0.32"/>
    <n v="255090"/>
    <x v="2"/>
    <x v="1"/>
    <s v="Southeast"/>
    <x v="0"/>
    <x v="0"/>
    <x v="0"/>
    <x v="0"/>
    <x v="2"/>
  </r>
  <r>
    <n v="10294"/>
    <x v="1"/>
    <n v="8.4745762711864406E-3"/>
    <s v="gillhell@uk.com"/>
    <s v="hero"/>
    <x v="4"/>
    <n v="6.7114093959731542E-3"/>
    <n v="150"/>
    <n v="200"/>
    <n v="934"/>
    <n v="186800"/>
    <n v="46700"/>
    <n v="0.25"/>
    <n v="233500"/>
    <x v="3"/>
    <x v="1"/>
    <s v="west"/>
    <x v="1"/>
    <x v="1"/>
    <x v="1"/>
    <x v="0"/>
    <x v="1"/>
  </r>
  <r>
    <n v="10295"/>
    <x v="2"/>
    <n v="9.3457943925233638E-3"/>
    <s v="sorvi2000@gmail.com"/>
    <s v="beta malt"/>
    <x v="5"/>
    <n v="6.7114093959731542E-3"/>
    <n v="80"/>
    <n v="150"/>
    <n v="983"/>
    <n v="147450"/>
    <n v="68810"/>
    <n v="0.46666666666666667"/>
    <n v="216260"/>
    <x v="4"/>
    <x v="1"/>
    <s v="southsouth"/>
    <x v="2"/>
    <x v="2"/>
    <x v="2"/>
    <x v="0"/>
    <x v="2"/>
  </r>
  <r>
    <n v="10296"/>
    <x v="5"/>
    <n v="1.7241379310344827E-2"/>
    <s v="thomp@uk.com"/>
    <s v="grand malt"/>
    <x v="6"/>
    <n v="6.7114093959731542E-3"/>
    <n v="90"/>
    <n v="150"/>
    <n v="729"/>
    <n v="109350"/>
    <n v="43740"/>
    <n v="0.4"/>
    <n v="153090"/>
    <x v="0"/>
    <x v="0"/>
    <s v="northwest"/>
    <x v="3"/>
    <x v="3"/>
    <x v="3"/>
    <x v="1"/>
    <x v="1"/>
  </r>
  <r>
    <n v="10297"/>
    <x v="4"/>
    <n v="9.3457943925233638E-3"/>
    <s v="andy@gmail.com"/>
    <s v="trophy"/>
    <x v="0"/>
    <n v="6.6666666666666671E-3"/>
    <n v="150"/>
    <n v="200"/>
    <n v="786"/>
    <n v="157200"/>
    <n v="39300"/>
    <n v="0.25"/>
    <n v="196500"/>
    <x v="1"/>
    <x v="0"/>
    <s v="northeast "/>
    <x v="4"/>
    <x v="4"/>
    <x v="4"/>
    <x v="1"/>
    <x v="2"/>
  </r>
  <r>
    <n v="10298"/>
    <x v="0"/>
    <n v="7.3529411764705881E-3"/>
    <s v="jard@gmail.com"/>
    <s v="budweiser"/>
    <x v="1"/>
    <n v="6.6666666666666671E-3"/>
    <n v="250"/>
    <n v="500"/>
    <n v="843"/>
    <n v="421500"/>
    <n v="210750"/>
    <n v="0.5"/>
    <n v="632250"/>
    <x v="2"/>
    <x v="1"/>
    <s v="northcentral "/>
    <x v="4"/>
    <x v="5"/>
    <x v="5"/>
    <x v="1"/>
    <x v="1"/>
  </r>
  <r>
    <n v="10299"/>
    <x v="0"/>
    <n v="7.3529411764705881E-3"/>
    <s v="jard@gmail.com"/>
    <s v="castle lite"/>
    <x v="2"/>
    <n v="6.6666666666666671E-3"/>
    <n v="180"/>
    <n v="450"/>
    <n v="897"/>
    <n v="403650"/>
    <n v="242190"/>
    <n v="0.6"/>
    <n v="645840"/>
    <x v="3"/>
    <x v="1"/>
    <s v="Southeast"/>
    <x v="0"/>
    <x v="6"/>
    <x v="6"/>
    <x v="2"/>
    <x v="2"/>
  </r>
  <r>
    <n v="10300"/>
    <x v="4"/>
    <n v="9.3457943925233638E-3"/>
    <s v="andy@gmail.com"/>
    <s v="eagle lager"/>
    <x v="3"/>
    <n v="6.6666666666666671E-3"/>
    <n v="170"/>
    <n v="250"/>
    <n v="733"/>
    <n v="183250"/>
    <n v="58640"/>
    <n v="0.32"/>
    <n v="241890"/>
    <x v="4"/>
    <x v="1"/>
    <s v="west"/>
    <x v="1"/>
    <x v="7"/>
    <x v="7"/>
    <x v="2"/>
    <x v="1"/>
  </r>
  <r>
    <n v="10301"/>
    <x v="0"/>
    <n v="7.3529411764705881E-3"/>
    <s v="jard@gmail.com"/>
    <s v="hero"/>
    <x v="4"/>
    <n v="6.7114093959731542E-3"/>
    <n v="150"/>
    <n v="200"/>
    <n v="939"/>
    <n v="187800"/>
    <n v="46950"/>
    <n v="0.25"/>
    <n v="234750"/>
    <x v="0"/>
    <x v="0"/>
    <s v="southsouth"/>
    <x v="2"/>
    <x v="8"/>
    <x v="8"/>
    <x v="2"/>
    <x v="0"/>
  </r>
  <r>
    <n v="10302"/>
    <x v="1"/>
    <n v="8.4745762711864406E-3"/>
    <s v="gillhell@uk.com"/>
    <s v="beta malt"/>
    <x v="5"/>
    <n v="6.7114093959731542E-3"/>
    <n v="80"/>
    <n v="150"/>
    <n v="836"/>
    <n v="125400"/>
    <n v="58520"/>
    <n v="0.46666666666666667"/>
    <n v="183920"/>
    <x v="1"/>
    <x v="0"/>
    <s v="northwest"/>
    <x v="3"/>
    <x v="9"/>
    <x v="9"/>
    <x v="3"/>
    <x v="2"/>
  </r>
  <r>
    <n v="10303"/>
    <x v="2"/>
    <n v="9.3457943925233638E-3"/>
    <s v="sorvi2000@gmail.com"/>
    <s v="grand malt"/>
    <x v="6"/>
    <n v="6.7114093959731542E-3"/>
    <n v="90"/>
    <n v="150"/>
    <n v="874"/>
    <n v="131100"/>
    <n v="52440"/>
    <n v="0.4"/>
    <n v="183540"/>
    <x v="2"/>
    <x v="1"/>
    <s v="northeast "/>
    <x v="4"/>
    <x v="10"/>
    <x v="10"/>
    <x v="3"/>
    <x v="1"/>
  </r>
  <r>
    <n v="10304"/>
    <x v="3"/>
    <n v="5.3763440860215058E-3"/>
    <s v="jone.ai@yahoo.com"/>
    <s v="trophy"/>
    <x v="0"/>
    <n v="6.6666666666666671E-3"/>
    <n v="150"/>
    <n v="200"/>
    <n v="764"/>
    <n v="152800"/>
    <n v="38200"/>
    <n v="0.25"/>
    <n v="191000"/>
    <x v="3"/>
    <x v="1"/>
    <s v="northcentral "/>
    <x v="4"/>
    <x v="11"/>
    <x v="11"/>
    <x v="3"/>
    <x v="1"/>
  </r>
  <r>
    <n v="10305"/>
    <x v="4"/>
    <n v="9.3457943925233638E-3"/>
    <s v="andy@gmail.com"/>
    <s v="budweiser"/>
    <x v="1"/>
    <n v="6.6666666666666671E-3"/>
    <n v="250"/>
    <n v="500"/>
    <n v="920"/>
    <n v="460000"/>
    <n v="230000"/>
    <n v="0.5"/>
    <n v="690000"/>
    <x v="4"/>
    <x v="1"/>
    <s v="Southeast"/>
    <x v="0"/>
    <x v="0"/>
    <x v="0"/>
    <x v="0"/>
    <x v="0"/>
  </r>
  <r>
    <n v="10306"/>
    <x v="0"/>
    <n v="7.3529411764705881E-3"/>
    <s v="jard@gmail.com"/>
    <s v="castle lite"/>
    <x v="2"/>
    <n v="6.6666666666666671E-3"/>
    <n v="180"/>
    <n v="450"/>
    <n v="950"/>
    <n v="427500"/>
    <n v="256500"/>
    <n v="0.6"/>
    <n v="684000"/>
    <x v="0"/>
    <x v="0"/>
    <s v="west"/>
    <x v="1"/>
    <x v="1"/>
    <x v="1"/>
    <x v="0"/>
    <x v="2"/>
  </r>
  <r>
    <n v="10307"/>
    <x v="5"/>
    <n v="1.7241379310344827E-2"/>
    <s v="thomp@uk.com"/>
    <s v="eagle lager"/>
    <x v="3"/>
    <n v="6.6666666666666671E-3"/>
    <n v="170"/>
    <n v="250"/>
    <n v="841"/>
    <n v="210250"/>
    <n v="67280"/>
    <n v="0.32"/>
    <n v="277530"/>
    <x v="1"/>
    <x v="0"/>
    <s v="southsouth"/>
    <x v="2"/>
    <x v="2"/>
    <x v="2"/>
    <x v="0"/>
    <x v="2"/>
  </r>
  <r>
    <n v="10308"/>
    <x v="3"/>
    <n v="5.3763440860215058E-3"/>
    <s v="jone.ai@yahoo.com"/>
    <s v="hero"/>
    <x v="4"/>
    <n v="6.7114093959731542E-3"/>
    <n v="150"/>
    <n v="200"/>
    <n v="801"/>
    <n v="160200"/>
    <n v="40050"/>
    <n v="0.25"/>
    <n v="200250"/>
    <x v="2"/>
    <x v="1"/>
    <s v="northwest"/>
    <x v="3"/>
    <x v="3"/>
    <x v="3"/>
    <x v="1"/>
    <x v="2"/>
  </r>
  <r>
    <n v="10309"/>
    <x v="6"/>
    <n v="1.2658227848101266E-2"/>
    <s v="morganny@gmail.com"/>
    <s v="beta malt"/>
    <x v="5"/>
    <n v="6.7114093959731542E-3"/>
    <n v="80"/>
    <n v="150"/>
    <n v="867"/>
    <n v="130050"/>
    <n v="60690"/>
    <n v="0.46666666666666667"/>
    <n v="190740"/>
    <x v="3"/>
    <x v="1"/>
    <s v="northeast "/>
    <x v="4"/>
    <x v="4"/>
    <x v="4"/>
    <x v="1"/>
    <x v="1"/>
  </r>
  <r>
    <n v="10310"/>
    <x v="7"/>
    <n v="2.0408163265306121E-2"/>
    <s v="howard_freeman@yahoo.com"/>
    <s v="grand malt"/>
    <x v="6"/>
    <n v="6.7114093959731542E-3"/>
    <n v="90"/>
    <n v="150"/>
    <n v="721"/>
    <n v="108150"/>
    <n v="43260"/>
    <n v="0.4"/>
    <n v="151410"/>
    <x v="4"/>
    <x v="1"/>
    <s v="northcentral "/>
    <x v="4"/>
    <x v="5"/>
    <x v="5"/>
    <x v="1"/>
    <x v="2"/>
  </r>
  <r>
    <n v="10311"/>
    <x v="8"/>
    <n v="1.4492753623188406E-2"/>
    <s v="parentty@uk.com"/>
    <s v="trophy"/>
    <x v="0"/>
    <n v="6.6666666666666671E-3"/>
    <n v="150"/>
    <n v="200"/>
    <n v="755"/>
    <n v="151000"/>
    <n v="37750"/>
    <n v="0.25"/>
    <n v="188750"/>
    <x v="0"/>
    <x v="0"/>
    <s v="Southeast"/>
    <x v="0"/>
    <x v="6"/>
    <x v="6"/>
    <x v="2"/>
    <x v="2"/>
  </r>
  <r>
    <n v="10312"/>
    <x v="3"/>
    <n v="5.3763440860215058E-3"/>
    <s v="jone.ai@yahoo.com"/>
    <s v="budweiser"/>
    <x v="1"/>
    <n v="6.6666666666666671E-3"/>
    <n v="250"/>
    <n v="500"/>
    <n v="937"/>
    <n v="468500"/>
    <n v="234250"/>
    <n v="0.5"/>
    <n v="702750"/>
    <x v="1"/>
    <x v="0"/>
    <s v="west"/>
    <x v="1"/>
    <x v="7"/>
    <x v="7"/>
    <x v="2"/>
    <x v="1"/>
  </r>
  <r>
    <n v="10313"/>
    <x v="9"/>
    <n v="1.4492753623188406E-2"/>
    <s v="smithMan@yahoo.com"/>
    <s v="castle lite"/>
    <x v="2"/>
    <n v="6.6666666666666671E-3"/>
    <n v="180"/>
    <n v="450"/>
    <n v="865"/>
    <n v="389250"/>
    <n v="233550"/>
    <n v="0.6"/>
    <n v="622800"/>
    <x v="2"/>
    <x v="1"/>
    <s v="southsouth"/>
    <x v="2"/>
    <x v="8"/>
    <x v="8"/>
    <x v="2"/>
    <x v="2"/>
  </r>
  <r>
    <n v="10314"/>
    <x v="3"/>
    <n v="5.3763440860215058E-3"/>
    <s v="jone.ai@yahoo.com"/>
    <s v="eagle lager"/>
    <x v="3"/>
    <n v="6.6666666666666671E-3"/>
    <n v="170"/>
    <n v="250"/>
    <n v="736"/>
    <n v="184000"/>
    <n v="58880"/>
    <n v="0.32"/>
    <n v="242880"/>
    <x v="3"/>
    <x v="1"/>
    <s v="northwest"/>
    <x v="3"/>
    <x v="9"/>
    <x v="9"/>
    <x v="3"/>
    <x v="1"/>
  </r>
  <r>
    <n v="10315"/>
    <x v="0"/>
    <n v="7.3529411764705881E-3"/>
    <s v="jard@gmail.com"/>
    <s v="hero"/>
    <x v="4"/>
    <n v="6.7114093959731542E-3"/>
    <n v="150"/>
    <n v="200"/>
    <n v="982"/>
    <n v="196400"/>
    <n v="49100"/>
    <n v="0.25"/>
    <n v="245500"/>
    <x v="4"/>
    <x v="1"/>
    <s v="northeast "/>
    <x v="4"/>
    <x v="10"/>
    <x v="10"/>
    <x v="3"/>
    <x v="2"/>
  </r>
  <r>
    <n v="10316"/>
    <x v="1"/>
    <n v="8.4745762711864406E-3"/>
    <s v="gillhell@uk.com"/>
    <s v="beta malt"/>
    <x v="5"/>
    <n v="6.7114093959731542E-3"/>
    <n v="80"/>
    <n v="150"/>
    <n v="850"/>
    <n v="127500"/>
    <n v="59500"/>
    <n v="0.46666666666666667"/>
    <n v="187000"/>
    <x v="0"/>
    <x v="0"/>
    <s v="northcentral "/>
    <x v="4"/>
    <x v="11"/>
    <x v="11"/>
    <x v="3"/>
    <x v="2"/>
  </r>
  <r>
    <n v="10317"/>
    <x v="2"/>
    <n v="9.3457943925233638E-3"/>
    <s v="sorvi2000@gmail.com"/>
    <s v="grand malt"/>
    <x v="6"/>
    <n v="6.7114093959731542E-3"/>
    <n v="90"/>
    <n v="150"/>
    <n v="754"/>
    <n v="113100"/>
    <n v="45240"/>
    <n v="0.4"/>
    <n v="158340"/>
    <x v="1"/>
    <x v="0"/>
    <s v="Southeast"/>
    <x v="0"/>
    <x v="0"/>
    <x v="0"/>
    <x v="0"/>
    <x v="2"/>
  </r>
  <r>
    <n v="10318"/>
    <x v="3"/>
    <n v="5.3763440860215058E-3"/>
    <s v="jone.ai@yahoo.com"/>
    <s v="trophy"/>
    <x v="0"/>
    <n v="6.6666666666666671E-3"/>
    <n v="150"/>
    <n v="200"/>
    <n v="912"/>
    <n v="182400"/>
    <n v="45600"/>
    <n v="0.25"/>
    <n v="228000"/>
    <x v="2"/>
    <x v="1"/>
    <s v="west"/>
    <x v="1"/>
    <x v="1"/>
    <x v="1"/>
    <x v="0"/>
    <x v="1"/>
  </r>
  <r>
    <n v="10319"/>
    <x v="4"/>
    <n v="9.3457943925233638E-3"/>
    <s v="andy@gmail.com"/>
    <s v="budweiser"/>
    <x v="1"/>
    <n v="6.6666666666666671E-3"/>
    <n v="250"/>
    <n v="500"/>
    <n v="881"/>
    <n v="440500"/>
    <n v="220250"/>
    <n v="0.5"/>
    <n v="660750"/>
    <x v="3"/>
    <x v="1"/>
    <s v="southsouth"/>
    <x v="2"/>
    <x v="2"/>
    <x v="2"/>
    <x v="0"/>
    <x v="2"/>
  </r>
  <r>
    <n v="10320"/>
    <x v="0"/>
    <n v="7.3529411764705881E-3"/>
    <s v="jard@gmail.com"/>
    <s v="castle lite"/>
    <x v="2"/>
    <n v="6.6666666666666671E-3"/>
    <n v="180"/>
    <n v="450"/>
    <n v="818"/>
    <n v="368100"/>
    <n v="220860"/>
    <n v="0.6"/>
    <n v="588960"/>
    <x v="4"/>
    <x v="1"/>
    <s v="northwest"/>
    <x v="3"/>
    <x v="3"/>
    <x v="3"/>
    <x v="1"/>
    <x v="2"/>
  </r>
  <r>
    <n v="10321"/>
    <x v="5"/>
    <n v="1.7241379310344827E-2"/>
    <s v="thomp@uk.com"/>
    <s v="eagle lager"/>
    <x v="3"/>
    <n v="6.6666666666666671E-3"/>
    <n v="170"/>
    <n v="250"/>
    <n v="781"/>
    <n v="195250"/>
    <n v="62480"/>
    <n v="0.32"/>
    <n v="257730"/>
    <x v="0"/>
    <x v="0"/>
    <s v="northeast "/>
    <x v="4"/>
    <x v="4"/>
    <x v="4"/>
    <x v="1"/>
    <x v="2"/>
  </r>
  <r>
    <n v="10322"/>
    <x v="3"/>
    <n v="5.3763440860215058E-3"/>
    <s v="jone.ai@yahoo.com"/>
    <s v="hero"/>
    <x v="4"/>
    <n v="6.7114093959731542E-3"/>
    <n v="150"/>
    <n v="200"/>
    <n v="910"/>
    <n v="182000"/>
    <n v="45500"/>
    <n v="0.25"/>
    <n v="227500"/>
    <x v="1"/>
    <x v="0"/>
    <s v="northcentral "/>
    <x v="4"/>
    <x v="5"/>
    <x v="5"/>
    <x v="1"/>
    <x v="1"/>
  </r>
  <r>
    <n v="10323"/>
    <x v="6"/>
    <n v="1.2658227848101266E-2"/>
    <s v="morganny@gmail.com"/>
    <s v="beta malt"/>
    <x v="5"/>
    <n v="6.7114093959731542E-3"/>
    <n v="80"/>
    <n v="150"/>
    <n v="704"/>
    <n v="105600"/>
    <n v="49280"/>
    <n v="0.46666666666666667"/>
    <n v="154880"/>
    <x v="2"/>
    <x v="1"/>
    <s v="Southeast"/>
    <x v="0"/>
    <x v="6"/>
    <x v="6"/>
    <x v="2"/>
    <x v="0"/>
  </r>
  <r>
    <n v="10324"/>
    <x v="7"/>
    <n v="2.0408163265306121E-2"/>
    <s v="howard_freeman@yahoo.com"/>
    <s v="grand malt"/>
    <x v="6"/>
    <n v="6.7114093959731542E-3"/>
    <n v="90"/>
    <n v="150"/>
    <n v="824"/>
    <n v="123600"/>
    <n v="49440"/>
    <n v="0.4"/>
    <n v="173040"/>
    <x v="3"/>
    <x v="1"/>
    <s v="west"/>
    <x v="1"/>
    <x v="7"/>
    <x v="7"/>
    <x v="2"/>
    <x v="1"/>
  </r>
  <r>
    <n v="10325"/>
    <x v="8"/>
    <n v="1.4492753623188406E-2"/>
    <s v="parentty@uk.com"/>
    <s v="trophy"/>
    <x v="0"/>
    <n v="6.6666666666666671E-3"/>
    <n v="150"/>
    <n v="200"/>
    <n v="710"/>
    <n v="142000"/>
    <n v="35500"/>
    <n v="0.25"/>
    <n v="177500"/>
    <x v="4"/>
    <x v="1"/>
    <s v="southsouth"/>
    <x v="2"/>
    <x v="8"/>
    <x v="8"/>
    <x v="2"/>
    <x v="0"/>
  </r>
  <r>
    <n v="10326"/>
    <x v="3"/>
    <n v="5.3763440860215058E-3"/>
    <s v="jone.ai@yahoo.com"/>
    <s v="budweiser"/>
    <x v="1"/>
    <n v="6.6666666666666671E-3"/>
    <n v="250"/>
    <n v="500"/>
    <n v="913"/>
    <n v="456500"/>
    <n v="228250"/>
    <n v="0.5"/>
    <n v="684750"/>
    <x v="0"/>
    <x v="0"/>
    <s v="northwest"/>
    <x v="3"/>
    <x v="9"/>
    <x v="9"/>
    <x v="3"/>
    <x v="1"/>
  </r>
  <r>
    <n v="10327"/>
    <x v="9"/>
    <n v="1.4492753623188406E-2"/>
    <s v="smithMan@yahoo.com"/>
    <s v="castle lite"/>
    <x v="2"/>
    <n v="6.6666666666666671E-3"/>
    <n v="180"/>
    <n v="450"/>
    <n v="983"/>
    <n v="442350"/>
    <n v="265410"/>
    <n v="0.6"/>
    <n v="707760"/>
    <x v="1"/>
    <x v="0"/>
    <s v="northeast "/>
    <x v="4"/>
    <x v="10"/>
    <x v="10"/>
    <x v="3"/>
    <x v="1"/>
  </r>
  <r>
    <n v="10328"/>
    <x v="3"/>
    <n v="5.3763440860215058E-3"/>
    <s v="jone.ai@yahoo.com"/>
    <s v="eagle lager"/>
    <x v="3"/>
    <n v="6.6666666666666671E-3"/>
    <n v="170"/>
    <n v="250"/>
    <n v="706"/>
    <n v="176500"/>
    <n v="56480"/>
    <n v="0.32"/>
    <n v="232980"/>
    <x v="2"/>
    <x v="1"/>
    <s v="northcentral "/>
    <x v="4"/>
    <x v="11"/>
    <x v="11"/>
    <x v="3"/>
    <x v="0"/>
  </r>
  <r>
    <n v="10329"/>
    <x v="6"/>
    <n v="1.2658227848101266E-2"/>
    <s v="morganny@gmail.com"/>
    <s v="hero"/>
    <x v="4"/>
    <n v="6.7114093959731542E-3"/>
    <n v="150"/>
    <n v="200"/>
    <n v="819"/>
    <n v="163800"/>
    <n v="40950"/>
    <n v="0.25"/>
    <n v="204750"/>
    <x v="3"/>
    <x v="1"/>
    <s v="Southeast"/>
    <x v="0"/>
    <x v="0"/>
    <x v="0"/>
    <x v="0"/>
    <x v="1"/>
  </r>
  <r>
    <n v="10330"/>
    <x v="3"/>
    <n v="5.3763440860215058E-3"/>
    <s v="jone.ai@yahoo.com"/>
    <s v="beta malt"/>
    <x v="5"/>
    <n v="6.7114093959731542E-3"/>
    <n v="80"/>
    <n v="150"/>
    <n v="762"/>
    <n v="114300"/>
    <n v="53340"/>
    <n v="0.46666666666666667"/>
    <n v="167640"/>
    <x v="4"/>
    <x v="1"/>
    <s v="west"/>
    <x v="1"/>
    <x v="1"/>
    <x v="1"/>
    <x v="0"/>
    <x v="1"/>
  </r>
  <r>
    <n v="10331"/>
    <x v="8"/>
    <n v="1.4492753623188406E-2"/>
    <s v="parentty@uk.com"/>
    <s v="grand malt"/>
    <x v="6"/>
    <n v="6.7114093959731542E-3"/>
    <n v="90"/>
    <n v="150"/>
    <n v="760"/>
    <n v="114000"/>
    <n v="45600"/>
    <n v="0.4"/>
    <n v="159600"/>
    <x v="0"/>
    <x v="0"/>
    <s v="southsouth"/>
    <x v="2"/>
    <x v="2"/>
    <x v="2"/>
    <x v="0"/>
    <x v="0"/>
  </r>
  <r>
    <n v="10332"/>
    <x v="10"/>
    <n v="1.4492753623188406E-2"/>
    <s v="kivel_go@yahoo.com"/>
    <s v="trophy"/>
    <x v="0"/>
    <n v="6.6666666666666671E-3"/>
    <n v="150"/>
    <n v="200"/>
    <n v="872"/>
    <n v="174400"/>
    <n v="43600"/>
    <n v="0.25"/>
    <n v="218000"/>
    <x v="1"/>
    <x v="0"/>
    <s v="northwest"/>
    <x v="3"/>
    <x v="3"/>
    <x v="3"/>
    <x v="1"/>
    <x v="0"/>
  </r>
  <r>
    <n v="10333"/>
    <x v="9"/>
    <n v="1.4492753623188406E-2"/>
    <s v="smithMan@yahoo.com"/>
    <s v="budweiser"/>
    <x v="1"/>
    <n v="6.6666666666666671E-3"/>
    <n v="250"/>
    <n v="500"/>
    <n v="723"/>
    <n v="361500"/>
    <n v="180750"/>
    <n v="0.5"/>
    <n v="542250"/>
    <x v="2"/>
    <x v="1"/>
    <s v="northeast "/>
    <x v="4"/>
    <x v="4"/>
    <x v="4"/>
    <x v="1"/>
    <x v="0"/>
  </r>
  <r>
    <n v="10334"/>
    <x v="8"/>
    <n v="1.4492753623188406E-2"/>
    <s v="parentty@uk.com"/>
    <s v="castle lite"/>
    <x v="2"/>
    <n v="6.6666666666666671E-3"/>
    <n v="180"/>
    <n v="450"/>
    <n v="913"/>
    <n v="410850"/>
    <n v="246510"/>
    <n v="0.6"/>
    <n v="657360"/>
    <x v="3"/>
    <x v="1"/>
    <s v="northcentral "/>
    <x v="4"/>
    <x v="5"/>
    <x v="5"/>
    <x v="1"/>
    <x v="0"/>
  </r>
  <r>
    <n v="10335"/>
    <x v="1"/>
    <n v="8.4745762711864406E-3"/>
    <s v="gillhell@uk.com"/>
    <s v="eagle lager"/>
    <x v="3"/>
    <n v="6.6666666666666671E-3"/>
    <n v="170"/>
    <n v="250"/>
    <n v="852"/>
    <n v="213000"/>
    <n v="68160"/>
    <n v="0.32"/>
    <n v="281160"/>
    <x v="4"/>
    <x v="1"/>
    <s v="Southeast"/>
    <x v="0"/>
    <x v="6"/>
    <x v="6"/>
    <x v="2"/>
    <x v="2"/>
  </r>
  <r>
    <n v="10336"/>
    <x v="9"/>
    <n v="1.4492753623188406E-2"/>
    <s v="smithMan@yahoo.com"/>
    <s v="hero"/>
    <x v="4"/>
    <n v="6.7114093959731542E-3"/>
    <n v="150"/>
    <n v="200"/>
    <n v="856"/>
    <n v="171200"/>
    <n v="42800"/>
    <n v="0.25"/>
    <n v="214000"/>
    <x v="0"/>
    <x v="0"/>
    <s v="west"/>
    <x v="1"/>
    <x v="7"/>
    <x v="7"/>
    <x v="2"/>
    <x v="0"/>
  </r>
  <r>
    <n v="10337"/>
    <x v="3"/>
    <n v="5.3763440860215058E-3"/>
    <s v="jone.ai@yahoo.com"/>
    <s v="beta malt"/>
    <x v="5"/>
    <n v="6.7114093959731542E-3"/>
    <n v="80"/>
    <n v="150"/>
    <n v="827"/>
    <n v="124050"/>
    <n v="57890"/>
    <n v="0.46666666666666667"/>
    <n v="181940"/>
    <x v="1"/>
    <x v="0"/>
    <s v="southsouth"/>
    <x v="2"/>
    <x v="8"/>
    <x v="8"/>
    <x v="2"/>
    <x v="0"/>
  </r>
  <r>
    <n v="10338"/>
    <x v="2"/>
    <n v="9.3457943925233638E-3"/>
    <s v="sorvi2000@gmail.com"/>
    <s v="grand malt"/>
    <x v="6"/>
    <n v="6.7114093959731542E-3"/>
    <n v="90"/>
    <n v="150"/>
    <n v="735"/>
    <n v="110250"/>
    <n v="44100"/>
    <n v="0.4"/>
    <n v="154350"/>
    <x v="2"/>
    <x v="1"/>
    <s v="northwest"/>
    <x v="3"/>
    <x v="9"/>
    <x v="9"/>
    <x v="3"/>
    <x v="2"/>
  </r>
  <r>
    <n v="10339"/>
    <x v="0"/>
    <n v="7.3529411764705881E-3"/>
    <s v="jard@gmail.com"/>
    <s v="trophy"/>
    <x v="0"/>
    <n v="6.6666666666666671E-3"/>
    <n v="150"/>
    <n v="200"/>
    <n v="819"/>
    <n v="163800"/>
    <n v="40950"/>
    <n v="0.25"/>
    <n v="204750"/>
    <x v="3"/>
    <x v="1"/>
    <s v="northeast "/>
    <x v="4"/>
    <x v="10"/>
    <x v="10"/>
    <x v="3"/>
    <x v="0"/>
  </r>
  <r>
    <n v="10340"/>
    <x v="4"/>
    <n v="9.3457943925233638E-3"/>
    <s v="andy@gmail.com"/>
    <s v="budweiser"/>
    <x v="1"/>
    <n v="6.6666666666666671E-3"/>
    <n v="250"/>
    <n v="500"/>
    <n v="882"/>
    <n v="441000"/>
    <n v="220500"/>
    <n v="0.5"/>
    <n v="661500"/>
    <x v="4"/>
    <x v="1"/>
    <s v="northcentral "/>
    <x v="4"/>
    <x v="11"/>
    <x v="11"/>
    <x v="3"/>
    <x v="1"/>
  </r>
  <r>
    <n v="10341"/>
    <x v="7"/>
    <n v="2.0408163265306121E-2"/>
    <s v="howard_freeman@yahoo.com"/>
    <s v="castle lite"/>
    <x v="2"/>
    <n v="6.6666666666666671E-3"/>
    <n v="180"/>
    <n v="450"/>
    <n v="897"/>
    <n v="403650"/>
    <n v="242190"/>
    <n v="0.6"/>
    <n v="645840"/>
    <x v="0"/>
    <x v="0"/>
    <s v="Southeast"/>
    <x v="0"/>
    <x v="0"/>
    <x v="0"/>
    <x v="0"/>
    <x v="2"/>
  </r>
  <r>
    <n v="10342"/>
    <x v="1"/>
    <n v="8.4745762711864406E-3"/>
    <s v="gillhell@uk.com"/>
    <s v="eagle lager"/>
    <x v="3"/>
    <n v="6.6666666666666671E-3"/>
    <n v="170"/>
    <n v="250"/>
    <n v="922"/>
    <n v="230500"/>
    <n v="73760"/>
    <n v="0.32"/>
    <n v="304260"/>
    <x v="1"/>
    <x v="0"/>
    <s v="west"/>
    <x v="1"/>
    <x v="1"/>
    <x v="1"/>
    <x v="0"/>
    <x v="1"/>
  </r>
  <r>
    <n v="10343"/>
    <x v="1"/>
    <n v="8.4745762711864406E-3"/>
    <s v="gillhell@uk.com"/>
    <s v="hero"/>
    <x v="4"/>
    <n v="6.7114093959731542E-3"/>
    <n v="150"/>
    <n v="200"/>
    <n v="838"/>
    <n v="167600"/>
    <n v="41900"/>
    <n v="0.25"/>
    <n v="209500"/>
    <x v="2"/>
    <x v="1"/>
    <s v="southsouth"/>
    <x v="2"/>
    <x v="2"/>
    <x v="2"/>
    <x v="0"/>
    <x v="2"/>
  </r>
  <r>
    <n v="10344"/>
    <x v="10"/>
    <n v="1.4492753623188406E-2"/>
    <s v="kivel_go@yahoo.com"/>
    <s v="beta malt"/>
    <x v="5"/>
    <n v="6.7114093959731542E-3"/>
    <n v="80"/>
    <n v="150"/>
    <n v="859"/>
    <n v="128850"/>
    <n v="60130"/>
    <n v="0.46666666666666667"/>
    <n v="188980"/>
    <x v="3"/>
    <x v="1"/>
    <s v="northwest"/>
    <x v="3"/>
    <x v="3"/>
    <x v="3"/>
    <x v="1"/>
    <x v="1"/>
  </r>
  <r>
    <n v="10345"/>
    <x v="3"/>
    <n v="5.3763440860215058E-3"/>
    <s v="jone.ai@yahoo.com"/>
    <s v="grand malt"/>
    <x v="6"/>
    <n v="6.7114093959731542E-3"/>
    <n v="90"/>
    <n v="150"/>
    <n v="950"/>
    <n v="142500"/>
    <n v="57000"/>
    <n v="0.4"/>
    <n v="199500"/>
    <x v="4"/>
    <x v="1"/>
    <s v="northeast "/>
    <x v="4"/>
    <x v="4"/>
    <x v="4"/>
    <x v="1"/>
    <x v="2"/>
  </r>
  <r>
    <n v="10346"/>
    <x v="6"/>
    <n v="1.2658227848101266E-2"/>
    <s v="morganny@gmail.com"/>
    <s v="trophy"/>
    <x v="0"/>
    <n v="6.6666666666666671E-3"/>
    <n v="150"/>
    <n v="200"/>
    <n v="706"/>
    <n v="141200"/>
    <n v="35300"/>
    <n v="0.25"/>
    <n v="176500"/>
    <x v="0"/>
    <x v="0"/>
    <s v="northcentral "/>
    <x v="4"/>
    <x v="5"/>
    <x v="5"/>
    <x v="1"/>
    <x v="0"/>
  </r>
  <r>
    <n v="10347"/>
    <x v="10"/>
    <n v="1.4492753623188406E-2"/>
    <s v="kivel_go@yahoo.com"/>
    <s v="budweiser"/>
    <x v="1"/>
    <n v="6.6666666666666671E-3"/>
    <n v="250"/>
    <n v="500"/>
    <n v="702"/>
    <n v="351000"/>
    <n v="175500"/>
    <n v="0.5"/>
    <n v="526500"/>
    <x v="1"/>
    <x v="0"/>
    <s v="Southeast"/>
    <x v="0"/>
    <x v="6"/>
    <x v="6"/>
    <x v="2"/>
    <x v="1"/>
  </r>
  <r>
    <n v="10348"/>
    <x v="2"/>
    <n v="9.3457943925233638E-3"/>
    <s v="sorvi2000@gmail.com"/>
    <s v="castle lite"/>
    <x v="2"/>
    <n v="6.6666666666666671E-3"/>
    <n v="180"/>
    <n v="450"/>
    <n v="899"/>
    <n v="404550"/>
    <n v="242730"/>
    <n v="0.6"/>
    <n v="647280"/>
    <x v="2"/>
    <x v="1"/>
    <s v="west"/>
    <x v="1"/>
    <x v="7"/>
    <x v="7"/>
    <x v="2"/>
    <x v="0"/>
  </r>
  <r>
    <n v="10349"/>
    <x v="1"/>
    <n v="8.4745762711864406E-3"/>
    <s v="gillhell@uk.com"/>
    <s v="eagle lager"/>
    <x v="3"/>
    <n v="6.6666666666666671E-3"/>
    <n v="170"/>
    <n v="250"/>
    <n v="738"/>
    <n v="184500"/>
    <n v="59040"/>
    <n v="0.32"/>
    <n v="243540"/>
    <x v="3"/>
    <x v="1"/>
    <s v="southsouth"/>
    <x v="2"/>
    <x v="8"/>
    <x v="8"/>
    <x v="2"/>
    <x v="0"/>
  </r>
  <r>
    <n v="10350"/>
    <x v="2"/>
    <n v="9.3457943925233638E-3"/>
    <s v="sorvi2000@gmail.com"/>
    <s v="hero"/>
    <x v="4"/>
    <n v="6.7114093959731542E-3"/>
    <n v="150"/>
    <n v="200"/>
    <n v="917"/>
    <n v="183400"/>
    <n v="45850"/>
    <n v="0.25"/>
    <n v="229250"/>
    <x v="4"/>
    <x v="1"/>
    <s v="northwest"/>
    <x v="3"/>
    <x v="9"/>
    <x v="9"/>
    <x v="3"/>
    <x v="2"/>
  </r>
  <r>
    <n v="10351"/>
    <x v="5"/>
    <n v="1.7241379310344827E-2"/>
    <s v="thomp@uk.com"/>
    <s v="beta malt"/>
    <x v="5"/>
    <n v="6.7114093959731542E-3"/>
    <n v="80"/>
    <n v="150"/>
    <n v="783"/>
    <n v="117450"/>
    <n v="54810"/>
    <n v="0.46666666666666667"/>
    <n v="172260"/>
    <x v="0"/>
    <x v="0"/>
    <s v="northeast "/>
    <x v="4"/>
    <x v="10"/>
    <x v="10"/>
    <x v="3"/>
    <x v="0"/>
  </r>
  <r>
    <n v="10352"/>
    <x v="4"/>
    <n v="9.3457943925233638E-3"/>
    <s v="andy@gmail.com"/>
    <s v="grand malt"/>
    <x v="6"/>
    <n v="6.7114093959731542E-3"/>
    <n v="90"/>
    <n v="150"/>
    <n v="831"/>
    <n v="124650"/>
    <n v="49860"/>
    <n v="0.4"/>
    <n v="174510"/>
    <x v="1"/>
    <x v="0"/>
    <s v="northcentral "/>
    <x v="4"/>
    <x v="11"/>
    <x v="11"/>
    <x v="3"/>
    <x v="0"/>
  </r>
  <r>
    <n v="10353"/>
    <x v="0"/>
    <n v="7.3529411764705881E-3"/>
    <s v="jard@gmail.com"/>
    <s v="trophy"/>
    <x v="0"/>
    <n v="6.6666666666666671E-3"/>
    <n v="150"/>
    <n v="200"/>
    <n v="869"/>
    <n v="173800"/>
    <n v="43450"/>
    <n v="0.25"/>
    <n v="217250"/>
    <x v="2"/>
    <x v="1"/>
    <s v="Southeast"/>
    <x v="0"/>
    <x v="0"/>
    <x v="0"/>
    <x v="0"/>
    <x v="0"/>
  </r>
  <r>
    <n v="10354"/>
    <x v="0"/>
    <n v="7.3529411764705881E-3"/>
    <s v="jard@gmail.com"/>
    <s v="budweiser"/>
    <x v="1"/>
    <n v="6.6666666666666671E-3"/>
    <n v="250"/>
    <n v="500"/>
    <n v="750"/>
    <n v="375000"/>
    <n v="187500"/>
    <n v="0.5"/>
    <n v="562500"/>
    <x v="3"/>
    <x v="1"/>
    <s v="west"/>
    <x v="1"/>
    <x v="1"/>
    <x v="1"/>
    <x v="0"/>
    <x v="2"/>
  </r>
  <r>
    <n v="10355"/>
    <x v="4"/>
    <n v="9.3457943925233638E-3"/>
    <s v="andy@gmail.com"/>
    <s v="castle lite"/>
    <x v="2"/>
    <n v="6.6666666666666671E-3"/>
    <n v="180"/>
    <n v="450"/>
    <n v="931"/>
    <n v="418950"/>
    <n v="251370"/>
    <n v="0.6"/>
    <n v="670320"/>
    <x v="4"/>
    <x v="1"/>
    <s v="southsouth"/>
    <x v="2"/>
    <x v="2"/>
    <x v="2"/>
    <x v="0"/>
    <x v="0"/>
  </r>
  <r>
    <n v="10356"/>
    <x v="0"/>
    <n v="7.3529411764705881E-3"/>
    <s v="jard@gmail.com"/>
    <s v="eagle lager"/>
    <x v="3"/>
    <n v="6.6666666666666671E-3"/>
    <n v="170"/>
    <n v="250"/>
    <n v="972"/>
    <n v="243000"/>
    <n v="77760"/>
    <n v="0.32"/>
    <n v="320760"/>
    <x v="0"/>
    <x v="0"/>
    <s v="northwest"/>
    <x v="3"/>
    <x v="3"/>
    <x v="3"/>
    <x v="1"/>
    <x v="2"/>
  </r>
  <r>
    <n v="10357"/>
    <x v="1"/>
    <n v="8.4745762711864406E-3"/>
    <s v="gillhell@uk.com"/>
    <s v="hero"/>
    <x v="4"/>
    <n v="6.7114093959731542E-3"/>
    <n v="150"/>
    <n v="200"/>
    <n v="985"/>
    <n v="197000"/>
    <n v="49250"/>
    <n v="0.25"/>
    <n v="246250"/>
    <x v="1"/>
    <x v="0"/>
    <s v="northeast "/>
    <x v="4"/>
    <x v="4"/>
    <x v="4"/>
    <x v="1"/>
    <x v="2"/>
  </r>
  <r>
    <n v="10358"/>
    <x v="2"/>
    <n v="9.3457943925233638E-3"/>
    <s v="sorvi2000@gmail.com"/>
    <s v="beta malt"/>
    <x v="5"/>
    <n v="6.7114093959731542E-3"/>
    <n v="80"/>
    <n v="150"/>
    <n v="826"/>
    <n v="123900"/>
    <n v="57820"/>
    <n v="0.46666666666666667"/>
    <n v="181720"/>
    <x v="2"/>
    <x v="1"/>
    <s v="northcentral "/>
    <x v="4"/>
    <x v="5"/>
    <x v="5"/>
    <x v="1"/>
    <x v="1"/>
  </r>
  <r>
    <n v="10359"/>
    <x v="3"/>
    <n v="5.3763440860215058E-3"/>
    <s v="jone.ai@yahoo.com"/>
    <s v="grand malt"/>
    <x v="6"/>
    <n v="6.7114093959731542E-3"/>
    <n v="90"/>
    <n v="150"/>
    <n v="907"/>
    <n v="136050"/>
    <n v="54420"/>
    <n v="0.4"/>
    <n v="190470"/>
    <x v="3"/>
    <x v="1"/>
    <s v="Southeast"/>
    <x v="0"/>
    <x v="6"/>
    <x v="6"/>
    <x v="2"/>
    <x v="1"/>
  </r>
  <r>
    <n v="10360"/>
    <x v="4"/>
    <n v="9.3457943925233638E-3"/>
    <s v="andy@gmail.com"/>
    <s v="trophy"/>
    <x v="0"/>
    <n v="6.6666666666666671E-3"/>
    <n v="150"/>
    <n v="200"/>
    <n v="704"/>
    <n v="140800"/>
    <n v="35200"/>
    <n v="0.25"/>
    <n v="176000"/>
    <x v="4"/>
    <x v="1"/>
    <s v="west"/>
    <x v="1"/>
    <x v="7"/>
    <x v="7"/>
    <x v="2"/>
    <x v="0"/>
  </r>
  <r>
    <n v="10361"/>
    <x v="0"/>
    <n v="7.3529411764705881E-3"/>
    <s v="jard@gmail.com"/>
    <s v="budweiser"/>
    <x v="1"/>
    <n v="6.6666666666666671E-3"/>
    <n v="250"/>
    <n v="500"/>
    <n v="719"/>
    <n v="359500"/>
    <n v="179750"/>
    <n v="0.5"/>
    <n v="539250"/>
    <x v="0"/>
    <x v="0"/>
    <s v="southsouth"/>
    <x v="2"/>
    <x v="8"/>
    <x v="8"/>
    <x v="2"/>
    <x v="0"/>
  </r>
  <r>
    <n v="10362"/>
    <x v="5"/>
    <n v="1.7241379310344827E-2"/>
    <s v="thomp@uk.com"/>
    <s v="castle lite"/>
    <x v="2"/>
    <n v="6.6666666666666671E-3"/>
    <n v="180"/>
    <n v="450"/>
    <n v="718"/>
    <n v="323100"/>
    <n v="193860"/>
    <n v="0.6"/>
    <n v="516960"/>
    <x v="1"/>
    <x v="0"/>
    <s v="northwest"/>
    <x v="3"/>
    <x v="9"/>
    <x v="9"/>
    <x v="3"/>
    <x v="1"/>
  </r>
  <r>
    <n v="10363"/>
    <x v="3"/>
    <n v="5.3763440860215058E-3"/>
    <s v="jone.ai@yahoo.com"/>
    <s v="eagle lager"/>
    <x v="3"/>
    <n v="6.6666666666666671E-3"/>
    <n v="170"/>
    <n v="250"/>
    <n v="879"/>
    <n v="219750"/>
    <n v="70320"/>
    <n v="0.32"/>
    <n v="290070"/>
    <x v="2"/>
    <x v="1"/>
    <s v="northeast "/>
    <x v="4"/>
    <x v="10"/>
    <x v="10"/>
    <x v="3"/>
    <x v="2"/>
  </r>
  <r>
    <n v="10364"/>
    <x v="6"/>
    <n v="1.2658227848101266E-2"/>
    <s v="morganny@gmail.com"/>
    <s v="hero"/>
    <x v="4"/>
    <n v="6.7114093959731542E-3"/>
    <n v="150"/>
    <n v="200"/>
    <n v="816"/>
    <n v="163200"/>
    <n v="40800"/>
    <n v="0.25"/>
    <n v="204000"/>
    <x v="3"/>
    <x v="1"/>
    <s v="northcentral "/>
    <x v="4"/>
    <x v="11"/>
    <x v="11"/>
    <x v="3"/>
    <x v="2"/>
  </r>
  <r>
    <n v="10365"/>
    <x v="7"/>
    <n v="2.0408163265306121E-2"/>
    <s v="howard_freeman@yahoo.com"/>
    <s v="beta malt"/>
    <x v="5"/>
    <n v="6.7114093959731542E-3"/>
    <n v="80"/>
    <n v="150"/>
    <n v="803"/>
    <n v="120450"/>
    <n v="56210"/>
    <n v="0.46666666666666667"/>
    <n v="176660"/>
    <x v="4"/>
    <x v="1"/>
    <s v="Southeast"/>
    <x v="0"/>
    <x v="0"/>
    <x v="0"/>
    <x v="0"/>
    <x v="2"/>
  </r>
  <r>
    <n v="10366"/>
    <x v="8"/>
    <n v="1.4492753623188406E-2"/>
    <s v="parentty@uk.com"/>
    <s v="grand malt"/>
    <x v="6"/>
    <n v="6.7114093959731542E-3"/>
    <n v="90"/>
    <n v="150"/>
    <n v="744"/>
    <n v="111600"/>
    <n v="44640"/>
    <n v="0.4"/>
    <n v="156240"/>
    <x v="0"/>
    <x v="0"/>
    <s v="west"/>
    <x v="1"/>
    <x v="1"/>
    <x v="1"/>
    <x v="0"/>
    <x v="1"/>
  </r>
  <r>
    <n v="10367"/>
    <x v="3"/>
    <n v="5.3763440860215058E-3"/>
    <s v="jone.ai@yahoo.com"/>
    <s v="trophy"/>
    <x v="0"/>
    <n v="6.6666666666666671E-3"/>
    <n v="150"/>
    <n v="200"/>
    <n v="912"/>
    <n v="182400"/>
    <n v="45600"/>
    <n v="0.25"/>
    <n v="228000"/>
    <x v="1"/>
    <x v="0"/>
    <s v="southsouth"/>
    <x v="2"/>
    <x v="2"/>
    <x v="2"/>
    <x v="0"/>
    <x v="2"/>
  </r>
  <r>
    <n v="10368"/>
    <x v="9"/>
    <n v="1.4492753623188406E-2"/>
    <s v="smithMan@yahoo.com"/>
    <s v="budweiser"/>
    <x v="1"/>
    <n v="6.6666666666666671E-3"/>
    <n v="250"/>
    <n v="500"/>
    <n v="801"/>
    <n v="400500"/>
    <n v="200250"/>
    <n v="0.5"/>
    <n v="600750"/>
    <x v="2"/>
    <x v="1"/>
    <s v="northwest"/>
    <x v="3"/>
    <x v="3"/>
    <x v="3"/>
    <x v="1"/>
    <x v="1"/>
  </r>
  <r>
    <n v="10369"/>
    <x v="3"/>
    <n v="5.3763440860215058E-3"/>
    <s v="jone.ai@yahoo.com"/>
    <s v="castle lite"/>
    <x v="2"/>
    <n v="6.6666666666666671E-3"/>
    <n v="180"/>
    <n v="450"/>
    <n v="720"/>
    <n v="324000"/>
    <n v="194400"/>
    <n v="0.6"/>
    <n v="518400"/>
    <x v="3"/>
    <x v="1"/>
    <s v="northeast "/>
    <x v="4"/>
    <x v="4"/>
    <x v="4"/>
    <x v="1"/>
    <x v="1"/>
  </r>
  <r>
    <n v="10370"/>
    <x v="6"/>
    <n v="1.2658227848101266E-2"/>
    <s v="morganny@gmail.com"/>
    <s v="eagle lager"/>
    <x v="3"/>
    <n v="6.6666666666666671E-3"/>
    <n v="170"/>
    <n v="250"/>
    <n v="983"/>
    <n v="245750"/>
    <n v="78640"/>
    <n v="0.32"/>
    <n v="324390"/>
    <x v="4"/>
    <x v="1"/>
    <s v="northcentral "/>
    <x v="4"/>
    <x v="5"/>
    <x v="5"/>
    <x v="1"/>
    <x v="0"/>
  </r>
  <r>
    <n v="10371"/>
    <x v="3"/>
    <n v="5.3763440860215058E-3"/>
    <s v="jone.ai@yahoo.com"/>
    <s v="hero"/>
    <x v="4"/>
    <n v="6.7114093959731542E-3"/>
    <n v="150"/>
    <n v="200"/>
    <n v="989"/>
    <n v="197800"/>
    <n v="49450"/>
    <n v="0.25"/>
    <n v="247250"/>
    <x v="0"/>
    <x v="0"/>
    <s v="Southeast"/>
    <x v="0"/>
    <x v="6"/>
    <x v="6"/>
    <x v="2"/>
    <x v="0"/>
  </r>
  <r>
    <n v="10372"/>
    <x v="8"/>
    <n v="1.4492753623188406E-2"/>
    <s v="parentty@uk.com"/>
    <s v="beta malt"/>
    <x v="5"/>
    <n v="6.7114093959731542E-3"/>
    <n v="80"/>
    <n v="150"/>
    <n v="996"/>
    <n v="149400"/>
    <n v="69720"/>
    <n v="0.46666666666666667"/>
    <n v="219120"/>
    <x v="1"/>
    <x v="0"/>
    <s v="west"/>
    <x v="1"/>
    <x v="7"/>
    <x v="7"/>
    <x v="2"/>
    <x v="1"/>
  </r>
  <r>
    <n v="10373"/>
    <x v="10"/>
    <n v="1.4492753623188406E-2"/>
    <s v="kivel_go@yahoo.com"/>
    <s v="grand malt"/>
    <x v="6"/>
    <n v="6.7114093959731542E-3"/>
    <n v="90"/>
    <n v="150"/>
    <n v="801"/>
    <n v="120150"/>
    <n v="48060"/>
    <n v="0.4"/>
    <n v="168210"/>
    <x v="2"/>
    <x v="1"/>
    <s v="southsouth"/>
    <x v="2"/>
    <x v="8"/>
    <x v="8"/>
    <x v="2"/>
    <x v="2"/>
  </r>
  <r>
    <n v="10374"/>
    <x v="9"/>
    <n v="1.4492753623188406E-2"/>
    <s v="smithMan@yahoo.com"/>
    <s v="trophy"/>
    <x v="0"/>
    <n v="6.6666666666666671E-3"/>
    <n v="150"/>
    <n v="200"/>
    <n v="857"/>
    <n v="171400"/>
    <n v="42850"/>
    <n v="0.25"/>
    <n v="214250"/>
    <x v="3"/>
    <x v="1"/>
    <s v="northwest"/>
    <x v="3"/>
    <x v="9"/>
    <x v="9"/>
    <x v="3"/>
    <x v="0"/>
  </r>
  <r>
    <n v="10375"/>
    <x v="8"/>
    <n v="1.4492753623188406E-2"/>
    <s v="parentty@uk.com"/>
    <s v="budweiser"/>
    <x v="1"/>
    <n v="6.6666666666666671E-3"/>
    <n v="250"/>
    <n v="500"/>
    <n v="928"/>
    <n v="464000"/>
    <n v="232000"/>
    <n v="0.5"/>
    <n v="696000"/>
    <x v="4"/>
    <x v="1"/>
    <s v="northeast "/>
    <x v="4"/>
    <x v="10"/>
    <x v="10"/>
    <x v="3"/>
    <x v="1"/>
  </r>
  <r>
    <n v="10376"/>
    <x v="1"/>
    <n v="8.4745762711864406E-3"/>
    <s v="gillhell@uk.com"/>
    <s v="castle lite"/>
    <x v="2"/>
    <n v="6.6666666666666671E-3"/>
    <n v="180"/>
    <n v="450"/>
    <n v="788"/>
    <n v="354600"/>
    <n v="212760"/>
    <n v="0.6"/>
    <n v="567360"/>
    <x v="0"/>
    <x v="0"/>
    <s v="northcentral "/>
    <x v="4"/>
    <x v="11"/>
    <x v="11"/>
    <x v="3"/>
    <x v="0"/>
  </r>
  <r>
    <n v="10377"/>
    <x v="9"/>
    <n v="1.4492753623188406E-2"/>
    <s v="smithMan@yahoo.com"/>
    <s v="eagle lager"/>
    <x v="3"/>
    <n v="6.6666666666666671E-3"/>
    <n v="170"/>
    <n v="250"/>
    <n v="795"/>
    <n v="198750"/>
    <n v="63600"/>
    <n v="0.32"/>
    <n v="262350"/>
    <x v="1"/>
    <x v="0"/>
    <s v="Southeast"/>
    <x v="0"/>
    <x v="0"/>
    <x v="0"/>
    <x v="0"/>
    <x v="2"/>
  </r>
  <r>
    <n v="10378"/>
    <x v="3"/>
    <n v="5.3763440860215058E-3"/>
    <s v="jone.ai@yahoo.com"/>
    <s v="hero"/>
    <x v="4"/>
    <n v="6.7114093959731542E-3"/>
    <n v="150"/>
    <n v="200"/>
    <n v="865"/>
    <n v="173000"/>
    <n v="43250"/>
    <n v="0.25"/>
    <n v="216250"/>
    <x v="2"/>
    <x v="1"/>
    <s v="west"/>
    <x v="1"/>
    <x v="1"/>
    <x v="1"/>
    <x v="0"/>
    <x v="0"/>
  </r>
  <r>
    <n v="10379"/>
    <x v="2"/>
    <n v="9.3457943925233638E-3"/>
    <s v="sorvi2000@gmail.com"/>
    <s v="beta malt"/>
    <x v="5"/>
    <n v="6.7114093959731542E-3"/>
    <n v="80"/>
    <n v="150"/>
    <n v="798"/>
    <n v="119700"/>
    <n v="55860"/>
    <n v="0.46666666666666667"/>
    <n v="175560"/>
    <x v="3"/>
    <x v="1"/>
    <s v="southsouth"/>
    <x v="2"/>
    <x v="2"/>
    <x v="2"/>
    <x v="0"/>
    <x v="1"/>
  </r>
  <r>
    <n v="10380"/>
    <x v="0"/>
    <n v="7.3529411764705881E-3"/>
    <s v="jard@gmail.com"/>
    <s v="grand malt"/>
    <x v="6"/>
    <n v="6.7114093959731542E-3"/>
    <n v="90"/>
    <n v="150"/>
    <n v="728"/>
    <n v="109200"/>
    <n v="43680"/>
    <n v="0.4"/>
    <n v="152880"/>
    <x v="4"/>
    <x v="1"/>
    <s v="northwest"/>
    <x v="3"/>
    <x v="3"/>
    <x v="3"/>
    <x v="1"/>
    <x v="1"/>
  </r>
  <r>
    <n v="10381"/>
    <x v="4"/>
    <n v="9.3457943925233638E-3"/>
    <s v="andy@gmail.com"/>
    <s v="trophy"/>
    <x v="0"/>
    <n v="6.6666666666666671E-3"/>
    <n v="150"/>
    <n v="200"/>
    <n v="948"/>
    <n v="189600"/>
    <n v="47400"/>
    <n v="0.25"/>
    <n v="237000"/>
    <x v="0"/>
    <x v="0"/>
    <s v="northeast "/>
    <x v="4"/>
    <x v="4"/>
    <x v="4"/>
    <x v="1"/>
    <x v="0"/>
  </r>
  <r>
    <n v="10382"/>
    <x v="7"/>
    <n v="2.0408163265306121E-2"/>
    <s v="howard_freeman@yahoo.com"/>
    <s v="budweiser"/>
    <x v="1"/>
    <n v="6.6666666666666671E-3"/>
    <n v="250"/>
    <n v="500"/>
    <n v="863"/>
    <n v="431500"/>
    <n v="215750"/>
    <n v="0.5"/>
    <n v="647250"/>
    <x v="1"/>
    <x v="0"/>
    <s v="northcentral "/>
    <x v="4"/>
    <x v="5"/>
    <x v="5"/>
    <x v="1"/>
    <x v="2"/>
  </r>
  <r>
    <n v="10383"/>
    <x v="1"/>
    <n v="8.4745762711864406E-3"/>
    <s v="gillhell@uk.com"/>
    <s v="castle lite"/>
    <x v="2"/>
    <n v="6.6666666666666671E-3"/>
    <n v="180"/>
    <n v="450"/>
    <n v="913"/>
    <n v="410850"/>
    <n v="246510"/>
    <n v="0.6"/>
    <n v="657360"/>
    <x v="2"/>
    <x v="1"/>
    <s v="Southeast"/>
    <x v="0"/>
    <x v="6"/>
    <x v="6"/>
    <x v="2"/>
    <x v="0"/>
  </r>
  <r>
    <n v="10384"/>
    <x v="1"/>
    <n v="8.4745762711864406E-3"/>
    <s v="gillhell@uk.com"/>
    <s v="eagle lager"/>
    <x v="3"/>
    <n v="6.6666666666666671E-3"/>
    <n v="170"/>
    <n v="250"/>
    <n v="711"/>
    <n v="177750"/>
    <n v="56880"/>
    <n v="0.32"/>
    <n v="234630"/>
    <x v="3"/>
    <x v="1"/>
    <s v="west"/>
    <x v="1"/>
    <x v="7"/>
    <x v="7"/>
    <x v="2"/>
    <x v="1"/>
  </r>
  <r>
    <n v="10385"/>
    <x v="10"/>
    <n v="1.4492753623188406E-2"/>
    <s v="kivel_go@yahoo.com"/>
    <s v="hero"/>
    <x v="4"/>
    <n v="6.7114093959731542E-3"/>
    <n v="150"/>
    <n v="200"/>
    <n v="717"/>
    <n v="143400"/>
    <n v="35850"/>
    <n v="0.25"/>
    <n v="179250"/>
    <x v="4"/>
    <x v="1"/>
    <s v="southsouth"/>
    <x v="2"/>
    <x v="8"/>
    <x v="8"/>
    <x v="2"/>
    <x v="0"/>
  </r>
  <r>
    <n v="10386"/>
    <x v="3"/>
    <n v="5.3763440860215058E-3"/>
    <s v="jone.ai@yahoo.com"/>
    <s v="beta malt"/>
    <x v="5"/>
    <n v="6.7114093959731542E-3"/>
    <n v="80"/>
    <n v="150"/>
    <n v="862"/>
    <n v="129300"/>
    <n v="60340"/>
    <n v="0.46666666666666667"/>
    <n v="189640"/>
    <x v="0"/>
    <x v="0"/>
    <s v="northwest"/>
    <x v="3"/>
    <x v="9"/>
    <x v="9"/>
    <x v="3"/>
    <x v="0"/>
  </r>
  <r>
    <n v="10387"/>
    <x v="6"/>
    <n v="1.2658227848101266E-2"/>
    <s v="morganny@gmail.com"/>
    <s v="grand malt"/>
    <x v="6"/>
    <n v="6.7114093959731542E-3"/>
    <n v="90"/>
    <n v="150"/>
    <n v="703"/>
    <n v="105450"/>
    <n v="42180"/>
    <n v="0.4"/>
    <n v="147630"/>
    <x v="1"/>
    <x v="0"/>
    <s v="northeast "/>
    <x v="4"/>
    <x v="10"/>
    <x v="10"/>
    <x v="3"/>
    <x v="2"/>
  </r>
  <r>
    <n v="10388"/>
    <x v="10"/>
    <n v="1.4492753623188406E-2"/>
    <s v="kivel_go@yahoo.com"/>
    <s v="trophy"/>
    <x v="0"/>
    <n v="6.6666666666666671E-3"/>
    <n v="150"/>
    <n v="200"/>
    <n v="962"/>
    <n v="192400"/>
    <n v="48100"/>
    <n v="0.25"/>
    <n v="240500"/>
    <x v="2"/>
    <x v="1"/>
    <s v="northcentral "/>
    <x v="4"/>
    <x v="11"/>
    <x v="11"/>
    <x v="3"/>
    <x v="1"/>
  </r>
  <r>
    <n v="10389"/>
    <x v="2"/>
    <n v="9.3457943925233638E-3"/>
    <s v="sorvi2000@gmail.com"/>
    <s v="budweiser"/>
    <x v="1"/>
    <n v="6.6666666666666671E-3"/>
    <n v="250"/>
    <n v="500"/>
    <n v="807"/>
    <n v="403500"/>
    <n v="201750"/>
    <n v="0.5"/>
    <n v="605250"/>
    <x v="3"/>
    <x v="1"/>
    <s v="Southeast"/>
    <x v="0"/>
    <x v="0"/>
    <x v="0"/>
    <x v="0"/>
    <x v="0"/>
  </r>
  <r>
    <n v="10390"/>
    <x v="1"/>
    <n v="8.4745762711864406E-3"/>
    <s v="gillhell@uk.com"/>
    <s v="castle lite"/>
    <x v="2"/>
    <n v="6.6666666666666671E-3"/>
    <n v="180"/>
    <n v="450"/>
    <n v="950"/>
    <n v="427500"/>
    <n v="256500"/>
    <n v="0.6"/>
    <n v="684000"/>
    <x v="4"/>
    <x v="1"/>
    <s v="west"/>
    <x v="1"/>
    <x v="1"/>
    <x v="1"/>
    <x v="0"/>
    <x v="2"/>
  </r>
  <r>
    <n v="10391"/>
    <x v="2"/>
    <n v="9.3457943925233638E-3"/>
    <s v="sorvi2000@gmail.com"/>
    <s v="eagle lager"/>
    <x v="3"/>
    <n v="6.6666666666666671E-3"/>
    <n v="170"/>
    <n v="250"/>
    <n v="949"/>
    <n v="237250"/>
    <n v="75920"/>
    <n v="0.32"/>
    <n v="313170"/>
    <x v="0"/>
    <x v="0"/>
    <s v="southsouth"/>
    <x v="2"/>
    <x v="2"/>
    <x v="2"/>
    <x v="0"/>
    <x v="2"/>
  </r>
  <r>
    <n v="10392"/>
    <x v="5"/>
    <n v="1.7241379310344827E-2"/>
    <s v="thomp@uk.com"/>
    <s v="hero"/>
    <x v="4"/>
    <n v="6.7114093959731542E-3"/>
    <n v="150"/>
    <n v="200"/>
    <n v="724"/>
    <n v="144800"/>
    <n v="36200"/>
    <n v="0.25"/>
    <n v="181000"/>
    <x v="1"/>
    <x v="0"/>
    <s v="northwest"/>
    <x v="3"/>
    <x v="3"/>
    <x v="3"/>
    <x v="1"/>
    <x v="2"/>
  </r>
  <r>
    <n v="10393"/>
    <x v="4"/>
    <n v="9.3457943925233638E-3"/>
    <s v="andy@gmail.com"/>
    <s v="beta malt"/>
    <x v="5"/>
    <n v="6.7114093959731542E-3"/>
    <n v="80"/>
    <n v="150"/>
    <n v="717"/>
    <n v="107550"/>
    <n v="50190"/>
    <n v="0.46666666666666667"/>
    <n v="157740"/>
    <x v="2"/>
    <x v="1"/>
    <s v="northeast "/>
    <x v="4"/>
    <x v="4"/>
    <x v="4"/>
    <x v="1"/>
    <x v="0"/>
  </r>
  <r>
    <n v="10394"/>
    <x v="0"/>
    <n v="7.3529411764705881E-3"/>
    <s v="jard@gmail.com"/>
    <s v="grand malt"/>
    <x v="6"/>
    <n v="6.7114093959731542E-3"/>
    <n v="90"/>
    <n v="150"/>
    <n v="933"/>
    <n v="139950"/>
    <n v="55980"/>
    <n v="0.4"/>
    <n v="195930"/>
    <x v="3"/>
    <x v="1"/>
    <s v="northcentral "/>
    <x v="4"/>
    <x v="5"/>
    <x v="5"/>
    <x v="1"/>
    <x v="2"/>
  </r>
  <r>
    <n v="10395"/>
    <x v="0"/>
    <n v="7.3529411764705881E-3"/>
    <s v="jard@gmail.com"/>
    <s v="trophy"/>
    <x v="0"/>
    <n v="6.6666666666666671E-3"/>
    <n v="150"/>
    <n v="200"/>
    <n v="930"/>
    <n v="186000"/>
    <n v="46500"/>
    <n v="0.25"/>
    <n v="232500"/>
    <x v="4"/>
    <x v="1"/>
    <s v="Southeast"/>
    <x v="0"/>
    <x v="6"/>
    <x v="6"/>
    <x v="2"/>
    <x v="1"/>
  </r>
  <r>
    <n v="10396"/>
    <x v="4"/>
    <n v="9.3457943925233638E-3"/>
    <s v="andy@gmail.com"/>
    <s v="budweiser"/>
    <x v="1"/>
    <n v="6.6666666666666671E-3"/>
    <n v="250"/>
    <n v="500"/>
    <n v="959"/>
    <n v="479500"/>
    <n v="239750"/>
    <n v="0.5"/>
    <n v="719250"/>
    <x v="0"/>
    <x v="0"/>
    <s v="west"/>
    <x v="1"/>
    <x v="7"/>
    <x v="7"/>
    <x v="2"/>
    <x v="1"/>
  </r>
  <r>
    <n v="10397"/>
    <x v="3"/>
    <n v="5.3763440860215058E-3"/>
    <s v="jone.ai@yahoo.com"/>
    <s v="castle lite"/>
    <x v="2"/>
    <n v="6.6666666666666671E-3"/>
    <n v="180"/>
    <n v="450"/>
    <n v="922"/>
    <n v="414900"/>
    <n v="248940"/>
    <n v="0.6"/>
    <n v="663840"/>
    <x v="1"/>
    <x v="0"/>
    <s v="southsouth"/>
    <x v="2"/>
    <x v="8"/>
    <x v="8"/>
    <x v="2"/>
    <x v="2"/>
  </r>
  <r>
    <n v="10398"/>
    <x v="6"/>
    <n v="1.2658227848101266E-2"/>
    <s v="morganny@gmail.com"/>
    <s v="eagle lager"/>
    <x v="3"/>
    <n v="6.6666666666666671E-3"/>
    <n v="170"/>
    <n v="250"/>
    <n v="957"/>
    <n v="239250"/>
    <n v="76560"/>
    <n v="0.32"/>
    <n v="315810"/>
    <x v="2"/>
    <x v="1"/>
    <s v="northwest"/>
    <x v="3"/>
    <x v="9"/>
    <x v="9"/>
    <x v="3"/>
    <x v="0"/>
  </r>
  <r>
    <n v="10399"/>
    <x v="10"/>
    <n v="1.4492753623188406E-2"/>
    <s v="kivel_go@yahoo.com"/>
    <s v="hero"/>
    <x v="4"/>
    <n v="6.7114093959731542E-3"/>
    <n v="150"/>
    <n v="200"/>
    <n v="958"/>
    <n v="191600"/>
    <n v="47900"/>
    <n v="0.25"/>
    <n v="239500"/>
    <x v="3"/>
    <x v="1"/>
    <s v="northeast "/>
    <x v="4"/>
    <x v="10"/>
    <x v="10"/>
    <x v="3"/>
    <x v="1"/>
  </r>
  <r>
    <n v="10400"/>
    <x v="2"/>
    <n v="9.3457943925233638E-3"/>
    <s v="sorvi2000@gmail.com"/>
    <s v="beta malt"/>
    <x v="5"/>
    <n v="6.7114093959731542E-3"/>
    <n v="80"/>
    <n v="150"/>
    <n v="784"/>
    <n v="117600"/>
    <n v="54880"/>
    <n v="0.46666666666666667"/>
    <n v="172480"/>
    <x v="4"/>
    <x v="1"/>
    <s v="northcentral "/>
    <x v="4"/>
    <x v="11"/>
    <x v="11"/>
    <x v="3"/>
    <x v="1"/>
  </r>
  <r>
    <n v="10401"/>
    <x v="1"/>
    <n v="8.4745762711864406E-3"/>
    <s v="gillhell@uk.com"/>
    <s v="grand malt"/>
    <x v="6"/>
    <n v="6.7114093959731542E-3"/>
    <n v="90"/>
    <n v="150"/>
    <n v="966"/>
    <n v="144900"/>
    <n v="57960"/>
    <n v="0.4"/>
    <n v="202860"/>
    <x v="0"/>
    <x v="0"/>
    <s v="Southeast"/>
    <x v="0"/>
    <x v="0"/>
    <x v="0"/>
    <x v="0"/>
    <x v="0"/>
  </r>
  <r>
    <n v="10402"/>
    <x v="2"/>
    <n v="9.3457943925233638E-3"/>
    <s v="sorvi2000@gmail.com"/>
    <s v="trophy"/>
    <x v="0"/>
    <n v="6.6666666666666671E-3"/>
    <n v="150"/>
    <n v="200"/>
    <n v="784"/>
    <n v="156800"/>
    <n v="39200"/>
    <n v="0.25"/>
    <n v="196000"/>
    <x v="1"/>
    <x v="0"/>
    <s v="west"/>
    <x v="1"/>
    <x v="1"/>
    <x v="1"/>
    <x v="0"/>
    <x v="1"/>
  </r>
  <r>
    <n v="10403"/>
    <x v="5"/>
    <n v="1.7241379310344827E-2"/>
    <s v="thomp@uk.com"/>
    <s v="budweiser"/>
    <x v="1"/>
    <n v="6.6666666666666671E-3"/>
    <n v="250"/>
    <n v="500"/>
    <n v="998"/>
    <n v="499000"/>
    <n v="249500"/>
    <n v="0.5"/>
    <n v="748500"/>
    <x v="2"/>
    <x v="1"/>
    <s v="southsouth"/>
    <x v="2"/>
    <x v="2"/>
    <x v="2"/>
    <x v="0"/>
    <x v="2"/>
  </r>
  <r>
    <n v="10404"/>
    <x v="4"/>
    <n v="9.3457943925233638E-3"/>
    <s v="andy@gmail.com"/>
    <s v="castle lite"/>
    <x v="2"/>
    <n v="6.6666666666666671E-3"/>
    <n v="180"/>
    <n v="450"/>
    <n v="951"/>
    <n v="427950"/>
    <n v="256770"/>
    <n v="0.6"/>
    <n v="684720"/>
    <x v="3"/>
    <x v="1"/>
    <s v="northwest"/>
    <x v="3"/>
    <x v="3"/>
    <x v="3"/>
    <x v="1"/>
    <x v="1"/>
  </r>
  <r>
    <n v="10405"/>
    <x v="0"/>
    <n v="7.3529411764705881E-3"/>
    <s v="jard@gmail.com"/>
    <s v="eagle lager"/>
    <x v="3"/>
    <n v="6.6666666666666671E-3"/>
    <n v="170"/>
    <n v="250"/>
    <n v="973"/>
    <n v="243250"/>
    <n v="77840"/>
    <n v="0.32"/>
    <n v="321090"/>
    <x v="4"/>
    <x v="1"/>
    <s v="northeast "/>
    <x v="4"/>
    <x v="4"/>
    <x v="4"/>
    <x v="1"/>
    <x v="0"/>
  </r>
  <r>
    <n v="10406"/>
    <x v="0"/>
    <n v="7.3529411764705881E-3"/>
    <s v="jard@gmail.com"/>
    <s v="hero"/>
    <x v="4"/>
    <n v="6.7114093959731542E-3"/>
    <n v="150"/>
    <n v="200"/>
    <n v="704"/>
    <n v="140800"/>
    <n v="35200"/>
    <n v="0.25"/>
    <n v="176000"/>
    <x v="0"/>
    <x v="0"/>
    <s v="northcentral "/>
    <x v="4"/>
    <x v="5"/>
    <x v="5"/>
    <x v="1"/>
    <x v="2"/>
  </r>
  <r>
    <n v="10407"/>
    <x v="4"/>
    <n v="9.3457943925233638E-3"/>
    <s v="andy@gmail.com"/>
    <s v="beta malt"/>
    <x v="5"/>
    <n v="6.7114093959731542E-3"/>
    <n v="80"/>
    <n v="150"/>
    <n v="748"/>
    <n v="112200"/>
    <n v="52360"/>
    <n v="0.46666666666666667"/>
    <n v="164560"/>
    <x v="1"/>
    <x v="0"/>
    <s v="Southeast"/>
    <x v="0"/>
    <x v="6"/>
    <x v="6"/>
    <x v="2"/>
    <x v="0"/>
  </r>
  <r>
    <n v="10408"/>
    <x v="0"/>
    <n v="7.3529411764705881E-3"/>
    <s v="jard@gmail.com"/>
    <s v="grand malt"/>
    <x v="6"/>
    <n v="6.7114093959731542E-3"/>
    <n v="90"/>
    <n v="150"/>
    <n v="972"/>
    <n v="145800"/>
    <n v="58320"/>
    <n v="0.4"/>
    <n v="204120"/>
    <x v="2"/>
    <x v="1"/>
    <s v="west"/>
    <x v="1"/>
    <x v="7"/>
    <x v="7"/>
    <x v="2"/>
    <x v="2"/>
  </r>
  <r>
    <n v="10409"/>
    <x v="1"/>
    <n v="8.4745762711864406E-3"/>
    <s v="gillhell@uk.com"/>
    <s v="trophy"/>
    <x v="0"/>
    <n v="6.6666666666666671E-3"/>
    <n v="150"/>
    <n v="200"/>
    <n v="859"/>
    <n v="171800"/>
    <n v="42950"/>
    <n v="0.25"/>
    <n v="214750"/>
    <x v="3"/>
    <x v="1"/>
    <s v="southsouth"/>
    <x v="2"/>
    <x v="8"/>
    <x v="8"/>
    <x v="2"/>
    <x v="2"/>
  </r>
  <r>
    <n v="10410"/>
    <x v="2"/>
    <n v="9.3457943925233638E-3"/>
    <s v="sorvi2000@gmail.com"/>
    <s v="budweiser"/>
    <x v="1"/>
    <n v="6.6666666666666671E-3"/>
    <n v="250"/>
    <n v="500"/>
    <n v="825"/>
    <n v="412500"/>
    <n v="206250"/>
    <n v="0.5"/>
    <n v="618750"/>
    <x v="4"/>
    <x v="1"/>
    <s v="northwest"/>
    <x v="3"/>
    <x v="9"/>
    <x v="9"/>
    <x v="3"/>
    <x v="2"/>
  </r>
  <r>
    <n v="10411"/>
    <x v="3"/>
    <n v="5.3763440860215058E-3"/>
    <s v="jone.ai@yahoo.com"/>
    <s v="castle lite"/>
    <x v="2"/>
    <n v="6.6666666666666671E-3"/>
    <n v="180"/>
    <n v="450"/>
    <n v="997"/>
    <n v="448650"/>
    <n v="269190"/>
    <n v="0.6"/>
    <n v="717840"/>
    <x v="0"/>
    <x v="0"/>
    <s v="northeast "/>
    <x v="4"/>
    <x v="10"/>
    <x v="10"/>
    <x v="3"/>
    <x v="0"/>
  </r>
  <r>
    <n v="10412"/>
    <x v="4"/>
    <n v="9.3457943925233638E-3"/>
    <s v="andy@gmail.com"/>
    <s v="eagle lager"/>
    <x v="3"/>
    <n v="6.6666666666666671E-3"/>
    <n v="170"/>
    <n v="250"/>
    <n v="789"/>
    <n v="197250"/>
    <n v="63120"/>
    <n v="0.32"/>
    <n v="260370"/>
    <x v="1"/>
    <x v="0"/>
    <s v="northcentral "/>
    <x v="4"/>
    <x v="11"/>
    <x v="11"/>
    <x v="3"/>
    <x v="0"/>
  </r>
  <r>
    <n v="10413"/>
    <x v="0"/>
    <n v="7.3529411764705881E-3"/>
    <s v="jard@gmail.com"/>
    <s v="hero"/>
    <x v="4"/>
    <n v="6.7114093959731542E-3"/>
    <n v="150"/>
    <n v="200"/>
    <n v="934"/>
    <n v="186800"/>
    <n v="46700"/>
    <n v="0.25"/>
    <n v="233500"/>
    <x v="2"/>
    <x v="1"/>
    <s v="Southeast"/>
    <x v="0"/>
    <x v="0"/>
    <x v="0"/>
    <x v="0"/>
    <x v="0"/>
  </r>
  <r>
    <n v="10414"/>
    <x v="5"/>
    <n v="1.7241379310344827E-2"/>
    <s v="thomp@uk.com"/>
    <s v="beta malt"/>
    <x v="5"/>
    <n v="6.7114093959731542E-3"/>
    <n v="80"/>
    <n v="150"/>
    <n v="773"/>
    <n v="115950"/>
    <n v="54110"/>
    <n v="0.46666666666666667"/>
    <n v="170060"/>
    <x v="3"/>
    <x v="1"/>
    <s v="west"/>
    <x v="1"/>
    <x v="1"/>
    <x v="1"/>
    <x v="0"/>
    <x v="2"/>
  </r>
  <r>
    <n v="10415"/>
    <x v="3"/>
    <n v="5.3763440860215058E-3"/>
    <s v="jone.ai@yahoo.com"/>
    <s v="grand malt"/>
    <x v="6"/>
    <n v="6.7114093959731542E-3"/>
    <n v="90"/>
    <n v="150"/>
    <n v="786"/>
    <n v="117900"/>
    <n v="47160"/>
    <n v="0.4"/>
    <n v="165060"/>
    <x v="4"/>
    <x v="1"/>
    <s v="southsouth"/>
    <x v="2"/>
    <x v="2"/>
    <x v="2"/>
    <x v="0"/>
    <x v="2"/>
  </r>
  <r>
    <n v="10416"/>
    <x v="6"/>
    <n v="1.2658227848101266E-2"/>
    <s v="morganny@gmail.com"/>
    <s v="trophy"/>
    <x v="0"/>
    <n v="6.6666666666666671E-3"/>
    <n v="150"/>
    <n v="200"/>
    <n v="991"/>
    <n v="198200"/>
    <n v="49550"/>
    <n v="0.25"/>
    <n v="247750"/>
    <x v="0"/>
    <x v="0"/>
    <s v="northwest"/>
    <x v="3"/>
    <x v="3"/>
    <x v="3"/>
    <x v="1"/>
    <x v="2"/>
  </r>
  <r>
    <n v="10417"/>
    <x v="7"/>
    <n v="2.0408163265306121E-2"/>
    <s v="howard_freeman@yahoo.com"/>
    <s v="budweiser"/>
    <x v="1"/>
    <n v="6.6666666666666671E-3"/>
    <n v="250"/>
    <n v="500"/>
    <n v="886"/>
    <n v="443000"/>
    <n v="221500"/>
    <n v="0.5"/>
    <n v="664500"/>
    <x v="1"/>
    <x v="0"/>
    <s v="northeast "/>
    <x v="4"/>
    <x v="4"/>
    <x v="4"/>
    <x v="1"/>
    <x v="2"/>
  </r>
  <r>
    <n v="10418"/>
    <x v="8"/>
    <n v="1.4492753623188406E-2"/>
    <s v="parentty@uk.com"/>
    <s v="castle lite"/>
    <x v="2"/>
    <n v="6.6666666666666671E-3"/>
    <n v="180"/>
    <n v="450"/>
    <n v="987"/>
    <n v="444150"/>
    <n v="266490"/>
    <n v="0.6"/>
    <n v="710640"/>
    <x v="2"/>
    <x v="1"/>
    <s v="northcentral "/>
    <x v="4"/>
    <x v="5"/>
    <x v="5"/>
    <x v="1"/>
    <x v="1"/>
  </r>
  <r>
    <n v="10419"/>
    <x v="3"/>
    <n v="5.3763440860215058E-3"/>
    <s v="jone.ai@yahoo.com"/>
    <s v="eagle lager"/>
    <x v="3"/>
    <n v="6.6666666666666671E-3"/>
    <n v="170"/>
    <n v="250"/>
    <n v="772"/>
    <n v="193000"/>
    <n v="61760"/>
    <n v="0.32"/>
    <n v="254760"/>
    <x v="3"/>
    <x v="1"/>
    <s v="Southeast"/>
    <x v="0"/>
    <x v="6"/>
    <x v="6"/>
    <x v="2"/>
    <x v="1"/>
  </r>
  <r>
    <n v="10420"/>
    <x v="9"/>
    <n v="1.4492753623188406E-2"/>
    <s v="smithMan@yahoo.com"/>
    <s v="hero"/>
    <x v="4"/>
    <n v="6.7114093959731542E-3"/>
    <n v="150"/>
    <n v="200"/>
    <n v="760"/>
    <n v="152000"/>
    <n v="38000"/>
    <n v="0.25"/>
    <n v="190000"/>
    <x v="4"/>
    <x v="1"/>
    <s v="west"/>
    <x v="1"/>
    <x v="7"/>
    <x v="7"/>
    <x v="2"/>
    <x v="1"/>
  </r>
  <r>
    <n v="10421"/>
    <x v="3"/>
    <n v="5.3763440860215058E-3"/>
    <s v="jone.ai@yahoo.com"/>
    <s v="beta malt"/>
    <x v="5"/>
    <n v="6.7114093959731542E-3"/>
    <n v="80"/>
    <n v="150"/>
    <n v="778"/>
    <n v="116700"/>
    <n v="54460"/>
    <n v="0.46666666666666667"/>
    <n v="171160"/>
    <x v="0"/>
    <x v="0"/>
    <s v="southsouth"/>
    <x v="2"/>
    <x v="8"/>
    <x v="8"/>
    <x v="2"/>
    <x v="2"/>
  </r>
  <r>
    <n v="10422"/>
    <x v="0"/>
    <n v="7.3529411764705881E-3"/>
    <s v="jard@gmail.com"/>
    <s v="grand malt"/>
    <x v="6"/>
    <n v="6.7114093959731542E-3"/>
    <n v="90"/>
    <n v="150"/>
    <n v="716"/>
    <n v="107400"/>
    <n v="42960"/>
    <n v="0.4"/>
    <n v="150360"/>
    <x v="1"/>
    <x v="0"/>
    <s v="northwest"/>
    <x v="3"/>
    <x v="9"/>
    <x v="9"/>
    <x v="3"/>
    <x v="0"/>
  </r>
  <r>
    <n v="10423"/>
    <x v="1"/>
    <n v="8.4745762711864406E-3"/>
    <s v="gillhell@uk.com"/>
    <s v="trophy"/>
    <x v="0"/>
    <n v="6.6666666666666671E-3"/>
    <n v="150"/>
    <n v="200"/>
    <n v="775"/>
    <n v="155000"/>
    <n v="38750"/>
    <n v="0.25"/>
    <n v="193750"/>
    <x v="2"/>
    <x v="1"/>
    <s v="northeast "/>
    <x v="4"/>
    <x v="10"/>
    <x v="10"/>
    <x v="3"/>
    <x v="1"/>
  </r>
  <r>
    <n v="10424"/>
    <x v="2"/>
    <n v="9.3457943925233638E-3"/>
    <s v="sorvi2000@gmail.com"/>
    <s v="budweiser"/>
    <x v="1"/>
    <n v="6.6666666666666671E-3"/>
    <n v="250"/>
    <n v="500"/>
    <n v="860"/>
    <n v="430000"/>
    <n v="215000"/>
    <n v="0.5"/>
    <n v="645000"/>
    <x v="3"/>
    <x v="1"/>
    <s v="northcentral "/>
    <x v="4"/>
    <x v="11"/>
    <x v="11"/>
    <x v="3"/>
    <x v="2"/>
  </r>
  <r>
    <n v="10425"/>
    <x v="3"/>
    <n v="5.3763440860215058E-3"/>
    <s v="jone.ai@yahoo.com"/>
    <s v="castle lite"/>
    <x v="2"/>
    <n v="6.6666666666666671E-3"/>
    <n v="180"/>
    <n v="450"/>
    <n v="895"/>
    <n v="402750"/>
    <n v="241650"/>
    <n v="0.6"/>
    <n v="644400"/>
    <x v="4"/>
    <x v="1"/>
    <s v="Southeast"/>
    <x v="0"/>
    <x v="0"/>
    <x v="0"/>
    <x v="0"/>
    <x v="2"/>
  </r>
  <r>
    <n v="10426"/>
    <x v="4"/>
    <n v="9.3457943925233638E-3"/>
    <s v="andy@gmail.com"/>
    <s v="eagle lager"/>
    <x v="3"/>
    <n v="6.6666666666666671E-3"/>
    <n v="170"/>
    <n v="250"/>
    <n v="929"/>
    <n v="232250"/>
    <n v="74320"/>
    <n v="0.32"/>
    <n v="306570"/>
    <x v="0"/>
    <x v="0"/>
    <s v="west"/>
    <x v="1"/>
    <x v="1"/>
    <x v="1"/>
    <x v="0"/>
    <x v="0"/>
  </r>
  <r>
    <n v="10427"/>
    <x v="0"/>
    <n v="7.3529411764705881E-3"/>
    <s v="jard@gmail.com"/>
    <s v="hero"/>
    <x v="4"/>
    <n v="6.7114093959731542E-3"/>
    <n v="150"/>
    <n v="200"/>
    <n v="759"/>
    <n v="151800"/>
    <n v="37950"/>
    <n v="0.25"/>
    <n v="189750"/>
    <x v="1"/>
    <x v="0"/>
    <s v="southsouth"/>
    <x v="2"/>
    <x v="2"/>
    <x v="2"/>
    <x v="0"/>
    <x v="1"/>
  </r>
  <r>
    <n v="10428"/>
    <x v="5"/>
    <n v="1.7241379310344827E-2"/>
    <s v="thomp@uk.com"/>
    <s v="beta malt"/>
    <x v="5"/>
    <n v="6.7114093959731542E-3"/>
    <n v="80"/>
    <n v="150"/>
    <n v="765"/>
    <n v="114750"/>
    <n v="53550"/>
    <n v="0.46666666666666667"/>
    <n v="168300"/>
    <x v="2"/>
    <x v="1"/>
    <s v="northwest"/>
    <x v="3"/>
    <x v="3"/>
    <x v="3"/>
    <x v="1"/>
    <x v="2"/>
  </r>
  <r>
    <n v="10429"/>
    <x v="3"/>
    <n v="5.3763440860215058E-3"/>
    <s v="jone.ai@yahoo.com"/>
    <s v="grand malt"/>
    <x v="6"/>
    <n v="6.7114093959731542E-3"/>
    <n v="90"/>
    <n v="150"/>
    <n v="861"/>
    <n v="129150"/>
    <n v="51660"/>
    <n v="0.4"/>
    <n v="180810"/>
    <x v="3"/>
    <x v="1"/>
    <s v="northeast "/>
    <x v="4"/>
    <x v="4"/>
    <x v="4"/>
    <x v="1"/>
    <x v="0"/>
  </r>
  <r>
    <n v="10430"/>
    <x v="6"/>
    <n v="1.2658227848101266E-2"/>
    <s v="morganny@gmail.com"/>
    <s v="trophy"/>
    <x v="0"/>
    <n v="6.6666666666666671E-3"/>
    <n v="150"/>
    <n v="200"/>
    <n v="790"/>
    <n v="158000"/>
    <n v="39500"/>
    <n v="0.25"/>
    <n v="197500"/>
    <x v="4"/>
    <x v="1"/>
    <s v="northcentral "/>
    <x v="4"/>
    <x v="5"/>
    <x v="5"/>
    <x v="1"/>
    <x v="1"/>
  </r>
  <r>
    <n v="10431"/>
    <x v="7"/>
    <n v="2.0408163265306121E-2"/>
    <s v="howard_freeman@yahoo.com"/>
    <s v="budweiser"/>
    <x v="1"/>
    <n v="6.6666666666666671E-3"/>
    <n v="250"/>
    <n v="500"/>
    <n v="831"/>
    <n v="415500"/>
    <n v="207750"/>
    <n v="0.5"/>
    <n v="623250"/>
    <x v="0"/>
    <x v="0"/>
    <s v="Southeast"/>
    <x v="0"/>
    <x v="6"/>
    <x v="6"/>
    <x v="2"/>
    <x v="2"/>
  </r>
  <r>
    <n v="10432"/>
    <x v="8"/>
    <n v="1.4492753623188406E-2"/>
    <s v="parentty@uk.com"/>
    <s v="castle lite"/>
    <x v="2"/>
    <n v="6.6666666666666671E-3"/>
    <n v="180"/>
    <n v="450"/>
    <n v="879"/>
    <n v="395550"/>
    <n v="237330"/>
    <n v="0.6"/>
    <n v="632880"/>
    <x v="1"/>
    <x v="0"/>
    <s v="west"/>
    <x v="1"/>
    <x v="7"/>
    <x v="7"/>
    <x v="2"/>
    <x v="2"/>
  </r>
  <r>
    <n v="10433"/>
    <x v="3"/>
    <n v="5.3763440860215058E-3"/>
    <s v="jone.ai@yahoo.com"/>
    <s v="eagle lager"/>
    <x v="3"/>
    <n v="6.6666666666666671E-3"/>
    <n v="170"/>
    <n v="250"/>
    <n v="756"/>
    <n v="189000"/>
    <n v="60480"/>
    <n v="0.32"/>
    <n v="249480"/>
    <x v="2"/>
    <x v="1"/>
    <s v="southsouth"/>
    <x v="2"/>
    <x v="8"/>
    <x v="8"/>
    <x v="2"/>
    <x v="2"/>
  </r>
  <r>
    <n v="10434"/>
    <x v="9"/>
    <n v="1.4492753623188406E-2"/>
    <s v="smithMan@yahoo.com"/>
    <s v="hero"/>
    <x v="4"/>
    <n v="6.7114093959731542E-3"/>
    <n v="150"/>
    <n v="200"/>
    <n v="888"/>
    <n v="177600"/>
    <n v="44400"/>
    <n v="0.25"/>
    <n v="222000"/>
    <x v="3"/>
    <x v="1"/>
    <s v="northwest"/>
    <x v="3"/>
    <x v="9"/>
    <x v="9"/>
    <x v="3"/>
    <x v="2"/>
  </r>
  <r>
    <n v="10435"/>
    <x v="3"/>
    <n v="5.3763440860215058E-3"/>
    <s v="jone.ai@yahoo.com"/>
    <s v="beta malt"/>
    <x v="5"/>
    <n v="6.7114093959731542E-3"/>
    <n v="80"/>
    <n v="150"/>
    <n v="859"/>
    <n v="128850"/>
    <n v="60130"/>
    <n v="0.46666666666666667"/>
    <n v="188980"/>
    <x v="4"/>
    <x v="1"/>
    <s v="northeast "/>
    <x v="4"/>
    <x v="10"/>
    <x v="10"/>
    <x v="3"/>
    <x v="2"/>
  </r>
  <r>
    <n v="10436"/>
    <x v="6"/>
    <n v="1.2658227848101266E-2"/>
    <s v="morganny@gmail.com"/>
    <s v="grand malt"/>
    <x v="6"/>
    <n v="6.7114093959731542E-3"/>
    <n v="90"/>
    <n v="150"/>
    <n v="761"/>
    <n v="114150"/>
    <n v="45660"/>
    <n v="0.4"/>
    <n v="159810"/>
    <x v="0"/>
    <x v="0"/>
    <s v="northcentral "/>
    <x v="4"/>
    <x v="11"/>
    <x v="11"/>
    <x v="3"/>
    <x v="1"/>
  </r>
  <r>
    <n v="10437"/>
    <x v="3"/>
    <n v="5.3763440860215058E-3"/>
    <s v="jone.ai@yahoo.com"/>
    <s v="trophy"/>
    <x v="0"/>
    <n v="6.6666666666666671E-3"/>
    <n v="150"/>
    <n v="200"/>
    <n v="989"/>
    <n v="197800"/>
    <n v="49450"/>
    <n v="0.25"/>
    <n v="247250"/>
    <x v="1"/>
    <x v="0"/>
    <s v="Southeast"/>
    <x v="0"/>
    <x v="0"/>
    <x v="0"/>
    <x v="0"/>
    <x v="1"/>
  </r>
  <r>
    <n v="10438"/>
    <x v="8"/>
    <n v="1.4492753623188406E-2"/>
    <s v="parentty@uk.com"/>
    <s v="budweiser"/>
    <x v="1"/>
    <n v="6.6666666666666671E-3"/>
    <n v="250"/>
    <n v="500"/>
    <n v="824"/>
    <n v="412000"/>
    <n v="206000"/>
    <n v="0.5"/>
    <n v="618000"/>
    <x v="2"/>
    <x v="1"/>
    <s v="west"/>
    <x v="1"/>
    <x v="1"/>
    <x v="1"/>
    <x v="0"/>
    <x v="1"/>
  </r>
  <r>
    <n v="10439"/>
    <x v="10"/>
    <n v="1.4492753623188406E-2"/>
    <s v="kivel_go@yahoo.com"/>
    <s v="castle lite"/>
    <x v="2"/>
    <n v="6.6666666666666671E-3"/>
    <n v="180"/>
    <n v="450"/>
    <n v="775"/>
    <n v="348750"/>
    <n v="209250"/>
    <n v="0.6"/>
    <n v="558000"/>
    <x v="3"/>
    <x v="1"/>
    <s v="southsouth"/>
    <x v="2"/>
    <x v="2"/>
    <x v="2"/>
    <x v="0"/>
    <x v="1"/>
  </r>
  <r>
    <n v="10440"/>
    <x v="9"/>
    <n v="1.4492753623188406E-2"/>
    <s v="smithMan@yahoo.com"/>
    <s v="eagle lager"/>
    <x v="3"/>
    <n v="6.6666666666666671E-3"/>
    <n v="170"/>
    <n v="250"/>
    <n v="980"/>
    <n v="245000"/>
    <n v="78400"/>
    <n v="0.32"/>
    <n v="323400"/>
    <x v="4"/>
    <x v="1"/>
    <s v="northwest"/>
    <x v="3"/>
    <x v="3"/>
    <x v="3"/>
    <x v="1"/>
    <x v="2"/>
  </r>
  <r>
    <n v="10441"/>
    <x v="8"/>
    <n v="1.4492753623188406E-2"/>
    <s v="parentty@uk.com"/>
    <s v="hero"/>
    <x v="4"/>
    <n v="6.7114093959731542E-3"/>
    <n v="150"/>
    <n v="200"/>
    <n v="828"/>
    <n v="165600"/>
    <n v="41400"/>
    <n v="0.25"/>
    <n v="207000"/>
    <x v="0"/>
    <x v="0"/>
    <s v="northeast "/>
    <x v="4"/>
    <x v="4"/>
    <x v="4"/>
    <x v="1"/>
    <x v="0"/>
  </r>
  <r>
    <n v="10442"/>
    <x v="1"/>
    <n v="8.4745762711864406E-3"/>
    <s v="gillhell@uk.com"/>
    <s v="beta malt"/>
    <x v="5"/>
    <n v="6.7114093959731542E-3"/>
    <n v="80"/>
    <n v="150"/>
    <n v="711"/>
    <n v="106650"/>
    <n v="49770"/>
    <n v="0.46666666666666667"/>
    <n v="156420"/>
    <x v="1"/>
    <x v="0"/>
    <s v="northcentral "/>
    <x v="4"/>
    <x v="5"/>
    <x v="5"/>
    <x v="1"/>
    <x v="0"/>
  </r>
  <r>
    <n v="10443"/>
    <x v="9"/>
    <n v="1.4492753623188406E-2"/>
    <s v="smithMan@yahoo.com"/>
    <s v="grand malt"/>
    <x v="6"/>
    <n v="6.7114093959731542E-3"/>
    <n v="90"/>
    <n v="150"/>
    <n v="817"/>
    <n v="122550"/>
    <n v="49020"/>
    <n v="0.4"/>
    <n v="171570"/>
    <x v="2"/>
    <x v="1"/>
    <s v="Southeast"/>
    <x v="0"/>
    <x v="6"/>
    <x v="6"/>
    <x v="2"/>
    <x v="1"/>
  </r>
  <r>
    <n v="10444"/>
    <x v="3"/>
    <n v="5.3763440860215058E-3"/>
    <s v="jone.ai@yahoo.com"/>
    <s v="trophy"/>
    <x v="0"/>
    <n v="6.6666666666666671E-3"/>
    <n v="150"/>
    <n v="200"/>
    <n v="829"/>
    <n v="165800"/>
    <n v="41450"/>
    <n v="0.25"/>
    <n v="207250"/>
    <x v="3"/>
    <x v="1"/>
    <s v="west"/>
    <x v="1"/>
    <x v="7"/>
    <x v="7"/>
    <x v="2"/>
    <x v="1"/>
  </r>
  <r>
    <n v="10445"/>
    <x v="2"/>
    <n v="9.3457943925233638E-3"/>
    <s v="sorvi2000@gmail.com"/>
    <s v="budweiser"/>
    <x v="1"/>
    <n v="6.6666666666666671E-3"/>
    <n v="250"/>
    <n v="500"/>
    <n v="872"/>
    <n v="436000"/>
    <n v="218000"/>
    <n v="0.5"/>
    <n v="654000"/>
    <x v="4"/>
    <x v="1"/>
    <s v="southsouth"/>
    <x v="2"/>
    <x v="8"/>
    <x v="8"/>
    <x v="2"/>
    <x v="1"/>
  </r>
  <r>
    <n v="10446"/>
    <x v="0"/>
    <n v="7.3529411764705881E-3"/>
    <s v="jard@gmail.com"/>
    <s v="castle lite"/>
    <x v="2"/>
    <n v="6.6666666666666671E-3"/>
    <n v="180"/>
    <n v="450"/>
    <n v="715"/>
    <n v="321750"/>
    <n v="193050"/>
    <n v="0.6"/>
    <n v="514800"/>
    <x v="0"/>
    <x v="0"/>
    <s v="northwest"/>
    <x v="3"/>
    <x v="9"/>
    <x v="9"/>
    <x v="3"/>
    <x v="1"/>
  </r>
  <r>
    <n v="10447"/>
    <x v="4"/>
    <n v="9.3457943925233638E-3"/>
    <s v="andy@gmail.com"/>
    <s v="eagle lager"/>
    <x v="3"/>
    <n v="6.6666666666666671E-3"/>
    <n v="170"/>
    <n v="250"/>
    <n v="939"/>
    <n v="234750"/>
    <n v="75120"/>
    <n v="0.32"/>
    <n v="309870"/>
    <x v="1"/>
    <x v="0"/>
    <s v="northeast "/>
    <x v="4"/>
    <x v="10"/>
    <x v="10"/>
    <x v="3"/>
    <x v="0"/>
  </r>
  <r>
    <n v="10448"/>
    <x v="7"/>
    <n v="2.0408163265306121E-2"/>
    <s v="howard_freeman@yahoo.com"/>
    <s v="hero"/>
    <x v="4"/>
    <n v="6.7114093959731542E-3"/>
    <n v="150"/>
    <n v="200"/>
    <n v="891"/>
    <n v="178200"/>
    <n v="44550"/>
    <n v="0.25"/>
    <n v="222750"/>
    <x v="2"/>
    <x v="1"/>
    <s v="northcentral "/>
    <x v="4"/>
    <x v="11"/>
    <x v="11"/>
    <x v="3"/>
    <x v="2"/>
  </r>
  <r>
    <n v="10449"/>
    <x v="1"/>
    <n v="8.4745762711864406E-3"/>
    <s v="gillhell@uk.com"/>
    <s v="beta malt"/>
    <x v="5"/>
    <n v="6.7114093959731542E-3"/>
    <n v="80"/>
    <n v="150"/>
    <n v="736"/>
    <n v="110400"/>
    <n v="51520"/>
    <n v="0.46666666666666667"/>
    <n v="161920"/>
    <x v="3"/>
    <x v="1"/>
    <s v="Southeast"/>
    <x v="0"/>
    <x v="0"/>
    <x v="0"/>
    <x v="0"/>
    <x v="1"/>
  </r>
  <r>
    <n v="10450"/>
    <x v="1"/>
    <n v="8.4745762711864406E-3"/>
    <s v="gillhell@uk.com"/>
    <s v="grand malt"/>
    <x v="6"/>
    <n v="6.7114093959731542E-3"/>
    <n v="90"/>
    <n v="150"/>
    <n v="797"/>
    <n v="119550"/>
    <n v="47820"/>
    <n v="0.4"/>
    <n v="167370"/>
    <x v="4"/>
    <x v="1"/>
    <s v="west"/>
    <x v="1"/>
    <x v="1"/>
    <x v="1"/>
    <x v="0"/>
    <x v="2"/>
  </r>
  <r>
    <n v="10451"/>
    <x v="10"/>
    <n v="1.4492753623188406E-2"/>
    <s v="kivel_go@yahoo.com"/>
    <s v="trophy"/>
    <x v="0"/>
    <n v="6.6666666666666671E-3"/>
    <n v="150"/>
    <n v="200"/>
    <n v="913"/>
    <n v="182600"/>
    <n v="45650"/>
    <n v="0.25"/>
    <n v="228250"/>
    <x v="0"/>
    <x v="0"/>
    <s v="southsouth"/>
    <x v="2"/>
    <x v="2"/>
    <x v="2"/>
    <x v="0"/>
    <x v="2"/>
  </r>
  <r>
    <n v="10452"/>
    <x v="3"/>
    <n v="5.3763440860215058E-3"/>
    <s v="jone.ai@yahoo.com"/>
    <s v="budweiser"/>
    <x v="1"/>
    <n v="6.6666666666666671E-3"/>
    <n v="250"/>
    <n v="500"/>
    <n v="710"/>
    <n v="355000"/>
    <n v="177500"/>
    <n v="0.5"/>
    <n v="532500"/>
    <x v="1"/>
    <x v="0"/>
    <s v="northwest"/>
    <x v="3"/>
    <x v="3"/>
    <x v="3"/>
    <x v="1"/>
    <x v="2"/>
  </r>
  <r>
    <n v="10453"/>
    <x v="6"/>
    <n v="1.2658227848101266E-2"/>
    <s v="morganny@gmail.com"/>
    <s v="castle lite"/>
    <x v="2"/>
    <n v="6.6666666666666671E-3"/>
    <n v="180"/>
    <n v="450"/>
    <n v="832"/>
    <n v="374400"/>
    <n v="224640"/>
    <n v="0.6"/>
    <n v="599040"/>
    <x v="2"/>
    <x v="1"/>
    <s v="northeast "/>
    <x v="4"/>
    <x v="4"/>
    <x v="4"/>
    <x v="1"/>
    <x v="0"/>
  </r>
  <r>
    <n v="10454"/>
    <x v="10"/>
    <n v="1.4492753623188406E-2"/>
    <s v="kivel_go@yahoo.com"/>
    <s v="eagle lager"/>
    <x v="3"/>
    <n v="6.6666666666666671E-3"/>
    <n v="170"/>
    <n v="250"/>
    <n v="952"/>
    <n v="238000"/>
    <n v="76160"/>
    <n v="0.32"/>
    <n v="314160"/>
    <x v="3"/>
    <x v="1"/>
    <s v="northcentral "/>
    <x v="4"/>
    <x v="5"/>
    <x v="5"/>
    <x v="1"/>
    <x v="0"/>
  </r>
  <r>
    <n v="10455"/>
    <x v="2"/>
    <n v="9.3457943925233638E-3"/>
    <s v="sorvi2000@gmail.com"/>
    <s v="hero"/>
    <x v="4"/>
    <n v="6.7114093959731542E-3"/>
    <n v="150"/>
    <n v="200"/>
    <n v="967"/>
    <n v="193400"/>
    <n v="48350"/>
    <n v="0.25"/>
    <n v="241750"/>
    <x v="4"/>
    <x v="1"/>
    <s v="Southeast"/>
    <x v="0"/>
    <x v="6"/>
    <x v="6"/>
    <x v="2"/>
    <x v="2"/>
  </r>
  <r>
    <n v="10456"/>
    <x v="1"/>
    <n v="8.4745762711864406E-3"/>
    <s v="gillhell@uk.com"/>
    <s v="beta malt"/>
    <x v="5"/>
    <n v="6.7114093959731542E-3"/>
    <n v="80"/>
    <n v="150"/>
    <n v="879"/>
    <n v="131850"/>
    <n v="61530"/>
    <n v="0.46666666666666667"/>
    <n v="193380"/>
    <x v="0"/>
    <x v="0"/>
    <s v="west"/>
    <x v="1"/>
    <x v="7"/>
    <x v="7"/>
    <x v="2"/>
    <x v="1"/>
  </r>
  <r>
    <n v="10457"/>
    <x v="2"/>
    <n v="9.3457943925233638E-3"/>
    <s v="sorvi2000@gmail.com"/>
    <s v="grand malt"/>
    <x v="6"/>
    <n v="6.7114093959731542E-3"/>
    <n v="90"/>
    <n v="150"/>
    <n v="705"/>
    <n v="105750"/>
    <n v="42300"/>
    <n v="0.4"/>
    <n v="148050"/>
    <x v="1"/>
    <x v="0"/>
    <s v="southsouth"/>
    <x v="2"/>
    <x v="8"/>
    <x v="8"/>
    <x v="2"/>
    <x v="1"/>
  </r>
  <r>
    <n v="10458"/>
    <x v="5"/>
    <n v="1.7241379310344827E-2"/>
    <s v="thomp@uk.com"/>
    <s v="trophy"/>
    <x v="0"/>
    <n v="6.6666666666666671E-3"/>
    <n v="150"/>
    <n v="200"/>
    <n v="878"/>
    <n v="175600"/>
    <n v="43900"/>
    <n v="0.25"/>
    <n v="219500"/>
    <x v="2"/>
    <x v="1"/>
    <s v="northwest"/>
    <x v="3"/>
    <x v="9"/>
    <x v="9"/>
    <x v="3"/>
    <x v="1"/>
  </r>
  <r>
    <n v="10459"/>
    <x v="4"/>
    <n v="9.3457943925233638E-3"/>
    <s v="andy@gmail.com"/>
    <s v="budweiser"/>
    <x v="1"/>
    <n v="6.6666666666666671E-3"/>
    <n v="250"/>
    <n v="500"/>
    <n v="903"/>
    <n v="451500"/>
    <n v="225750"/>
    <n v="0.5"/>
    <n v="677250"/>
    <x v="3"/>
    <x v="1"/>
    <s v="northeast "/>
    <x v="4"/>
    <x v="10"/>
    <x v="10"/>
    <x v="3"/>
    <x v="1"/>
  </r>
  <r>
    <n v="10460"/>
    <x v="0"/>
    <n v="7.3529411764705881E-3"/>
    <s v="jard@gmail.com"/>
    <s v="castle lite"/>
    <x v="2"/>
    <n v="6.6666666666666671E-3"/>
    <n v="180"/>
    <n v="450"/>
    <n v="791"/>
    <n v="355950"/>
    <n v="213570"/>
    <n v="0.6"/>
    <n v="569520"/>
    <x v="4"/>
    <x v="1"/>
    <s v="northcentral "/>
    <x v="4"/>
    <x v="11"/>
    <x v="11"/>
    <x v="3"/>
    <x v="1"/>
  </r>
  <r>
    <n v="10461"/>
    <x v="0"/>
    <n v="7.3529411764705881E-3"/>
    <s v="jard@gmail.com"/>
    <s v="eagle lager"/>
    <x v="3"/>
    <n v="6.6666666666666671E-3"/>
    <n v="170"/>
    <n v="250"/>
    <n v="895"/>
    <n v="223750"/>
    <n v="71600"/>
    <n v="0.32"/>
    <n v="295350"/>
    <x v="0"/>
    <x v="0"/>
    <s v="Southeast"/>
    <x v="0"/>
    <x v="0"/>
    <x v="0"/>
    <x v="0"/>
    <x v="1"/>
  </r>
  <r>
    <n v="10462"/>
    <x v="4"/>
    <n v="9.3457943925233638E-3"/>
    <s v="andy@gmail.com"/>
    <s v="hero"/>
    <x v="4"/>
    <n v="6.7114093959731542E-3"/>
    <n v="150"/>
    <n v="200"/>
    <n v="759"/>
    <n v="151800"/>
    <n v="37950"/>
    <n v="0.25"/>
    <n v="189750"/>
    <x v="1"/>
    <x v="0"/>
    <s v="west"/>
    <x v="1"/>
    <x v="1"/>
    <x v="1"/>
    <x v="0"/>
    <x v="1"/>
  </r>
  <r>
    <n v="10463"/>
    <x v="0"/>
    <n v="7.3529411764705881E-3"/>
    <s v="jard@gmail.com"/>
    <s v="beta malt"/>
    <x v="5"/>
    <n v="6.7114093959731542E-3"/>
    <n v="80"/>
    <n v="150"/>
    <n v="790"/>
    <n v="118500"/>
    <n v="55300"/>
    <n v="0.46666666666666667"/>
    <n v="173800"/>
    <x v="2"/>
    <x v="1"/>
    <s v="southsouth"/>
    <x v="2"/>
    <x v="2"/>
    <x v="2"/>
    <x v="0"/>
    <x v="2"/>
  </r>
  <r>
    <n v="10464"/>
    <x v="1"/>
    <n v="8.4745762711864406E-3"/>
    <s v="gillhell@uk.com"/>
    <s v="grand malt"/>
    <x v="6"/>
    <n v="6.7114093959731542E-3"/>
    <n v="90"/>
    <n v="150"/>
    <n v="722"/>
    <n v="108300"/>
    <n v="43320"/>
    <n v="0.4"/>
    <n v="151620"/>
    <x v="3"/>
    <x v="1"/>
    <s v="northwest"/>
    <x v="3"/>
    <x v="3"/>
    <x v="3"/>
    <x v="1"/>
    <x v="2"/>
  </r>
  <r>
    <n v="10465"/>
    <x v="2"/>
    <n v="9.3457943925233638E-3"/>
    <s v="sorvi2000@gmail.com"/>
    <s v="trophy"/>
    <x v="0"/>
    <n v="6.6666666666666671E-3"/>
    <n v="150"/>
    <n v="200"/>
    <n v="888"/>
    <n v="177600"/>
    <n v="44400"/>
    <n v="0.25"/>
    <n v="222000"/>
    <x v="4"/>
    <x v="1"/>
    <s v="northeast "/>
    <x v="4"/>
    <x v="4"/>
    <x v="4"/>
    <x v="1"/>
    <x v="0"/>
  </r>
  <r>
    <n v="10466"/>
    <x v="3"/>
    <n v="5.3763440860215058E-3"/>
    <s v="jone.ai@yahoo.com"/>
    <s v="budweiser"/>
    <x v="1"/>
    <n v="6.6666666666666671E-3"/>
    <n v="250"/>
    <n v="500"/>
    <n v="849"/>
    <n v="424500"/>
    <n v="212250"/>
    <n v="0.5"/>
    <n v="636750"/>
    <x v="0"/>
    <x v="0"/>
    <s v="northcentral "/>
    <x v="4"/>
    <x v="5"/>
    <x v="5"/>
    <x v="1"/>
    <x v="1"/>
  </r>
  <r>
    <n v="10467"/>
    <x v="4"/>
    <n v="9.3457943925233638E-3"/>
    <s v="andy@gmail.com"/>
    <s v="castle lite"/>
    <x v="2"/>
    <n v="6.6666666666666671E-3"/>
    <n v="180"/>
    <n v="450"/>
    <n v="736"/>
    <n v="331200"/>
    <n v="198720"/>
    <n v="0.6"/>
    <n v="529920"/>
    <x v="1"/>
    <x v="0"/>
    <s v="Southeast"/>
    <x v="0"/>
    <x v="6"/>
    <x v="6"/>
    <x v="2"/>
    <x v="1"/>
  </r>
  <r>
    <n v="10468"/>
    <x v="0"/>
    <n v="7.3529411764705881E-3"/>
    <s v="jard@gmail.com"/>
    <s v="eagle lager"/>
    <x v="3"/>
    <n v="6.6666666666666671E-3"/>
    <n v="170"/>
    <n v="250"/>
    <n v="843"/>
    <n v="210750"/>
    <n v="67440"/>
    <n v="0.32"/>
    <n v="278190"/>
    <x v="2"/>
    <x v="1"/>
    <s v="west"/>
    <x v="1"/>
    <x v="7"/>
    <x v="7"/>
    <x v="2"/>
    <x v="0"/>
  </r>
  <r>
    <n v="10469"/>
    <x v="5"/>
    <n v="1.7241379310344827E-2"/>
    <s v="thomp@uk.com"/>
    <s v="hero"/>
    <x v="4"/>
    <n v="6.7114093959731542E-3"/>
    <n v="150"/>
    <n v="200"/>
    <n v="999"/>
    <n v="199800"/>
    <n v="49950"/>
    <n v="0.25"/>
    <n v="249750"/>
    <x v="3"/>
    <x v="1"/>
    <s v="southsouth"/>
    <x v="2"/>
    <x v="8"/>
    <x v="8"/>
    <x v="2"/>
    <x v="1"/>
  </r>
  <r>
    <n v="10470"/>
    <x v="3"/>
    <n v="5.3763440860215058E-3"/>
    <s v="jone.ai@yahoo.com"/>
    <s v="beta malt"/>
    <x v="5"/>
    <n v="6.7114093959731542E-3"/>
    <n v="80"/>
    <n v="150"/>
    <n v="996"/>
    <n v="149400"/>
    <n v="69720"/>
    <n v="0.46666666666666667"/>
    <n v="219120"/>
    <x v="4"/>
    <x v="1"/>
    <s v="northwest"/>
    <x v="3"/>
    <x v="9"/>
    <x v="9"/>
    <x v="3"/>
    <x v="1"/>
  </r>
  <r>
    <n v="10471"/>
    <x v="6"/>
    <n v="1.2658227848101266E-2"/>
    <s v="morganny@gmail.com"/>
    <s v="grand malt"/>
    <x v="6"/>
    <n v="6.7114093959731542E-3"/>
    <n v="90"/>
    <n v="150"/>
    <n v="718"/>
    <n v="107700"/>
    <n v="43080"/>
    <n v="0.4"/>
    <n v="150780"/>
    <x v="0"/>
    <x v="0"/>
    <s v="northeast "/>
    <x v="4"/>
    <x v="10"/>
    <x v="10"/>
    <x v="3"/>
    <x v="2"/>
  </r>
  <r>
    <n v="10472"/>
    <x v="7"/>
    <n v="2.0408163265306121E-2"/>
    <s v="howard_freeman@yahoo.com"/>
    <s v="trophy"/>
    <x v="0"/>
    <n v="6.6666666666666671E-3"/>
    <n v="150"/>
    <n v="200"/>
    <n v="700"/>
    <n v="140000"/>
    <n v="35000"/>
    <n v="0.25"/>
    <n v="175000"/>
    <x v="1"/>
    <x v="0"/>
    <s v="northcentral "/>
    <x v="4"/>
    <x v="11"/>
    <x v="11"/>
    <x v="3"/>
    <x v="2"/>
  </r>
  <r>
    <n v="10473"/>
    <x v="8"/>
    <n v="1.4492753623188406E-2"/>
    <s v="parentty@uk.com"/>
    <s v="budweiser"/>
    <x v="1"/>
    <n v="6.6666666666666671E-3"/>
    <n v="250"/>
    <n v="500"/>
    <n v="827"/>
    <n v="413500"/>
    <n v="206750"/>
    <n v="0.5"/>
    <n v="620250"/>
    <x v="2"/>
    <x v="1"/>
    <s v="Southeast"/>
    <x v="0"/>
    <x v="0"/>
    <x v="0"/>
    <x v="0"/>
    <x v="1"/>
  </r>
  <r>
    <n v="10474"/>
    <x v="3"/>
    <n v="5.3763440860215058E-3"/>
    <s v="jone.ai@yahoo.com"/>
    <s v="castle lite"/>
    <x v="2"/>
    <n v="6.6666666666666671E-3"/>
    <n v="180"/>
    <n v="450"/>
    <n v="755"/>
    <n v="339750"/>
    <n v="203850"/>
    <n v="0.6"/>
    <n v="543600"/>
    <x v="3"/>
    <x v="1"/>
    <s v="west"/>
    <x v="1"/>
    <x v="1"/>
    <x v="1"/>
    <x v="0"/>
    <x v="1"/>
  </r>
  <r>
    <n v="10475"/>
    <x v="9"/>
    <n v="1.4492753623188406E-2"/>
    <s v="smithMan@yahoo.com"/>
    <s v="eagle lager"/>
    <x v="3"/>
    <n v="6.6666666666666671E-3"/>
    <n v="170"/>
    <n v="250"/>
    <n v="803"/>
    <n v="200750"/>
    <n v="64240"/>
    <n v="0.32"/>
    <n v="264990"/>
    <x v="4"/>
    <x v="1"/>
    <s v="southsouth"/>
    <x v="2"/>
    <x v="2"/>
    <x v="2"/>
    <x v="0"/>
    <x v="0"/>
  </r>
  <r>
    <n v="10476"/>
    <x v="3"/>
    <n v="5.3763440860215058E-3"/>
    <s v="jone.ai@yahoo.com"/>
    <s v="hero"/>
    <x v="4"/>
    <n v="6.7114093959731542E-3"/>
    <n v="150"/>
    <n v="200"/>
    <n v="731"/>
    <n v="146200"/>
    <n v="36550"/>
    <n v="0.25"/>
    <n v="182750"/>
    <x v="0"/>
    <x v="0"/>
    <s v="northwest"/>
    <x v="3"/>
    <x v="3"/>
    <x v="3"/>
    <x v="1"/>
    <x v="0"/>
  </r>
  <r>
    <n v="10477"/>
    <x v="6"/>
    <n v="1.2658227848101266E-2"/>
    <s v="morganny@gmail.com"/>
    <s v="beta malt"/>
    <x v="5"/>
    <n v="6.7114093959731542E-3"/>
    <n v="80"/>
    <n v="150"/>
    <n v="910"/>
    <n v="136500"/>
    <n v="63700"/>
    <n v="0.46666666666666667"/>
    <n v="200200"/>
    <x v="1"/>
    <x v="0"/>
    <s v="northeast "/>
    <x v="4"/>
    <x v="4"/>
    <x v="4"/>
    <x v="1"/>
    <x v="0"/>
  </r>
  <r>
    <n v="10478"/>
    <x v="3"/>
    <n v="5.3763440860215058E-3"/>
    <s v="jone.ai@yahoo.com"/>
    <s v="grand malt"/>
    <x v="6"/>
    <n v="6.7114093959731542E-3"/>
    <n v="90"/>
    <n v="150"/>
    <n v="747"/>
    <n v="112050"/>
    <n v="44820"/>
    <n v="0.4"/>
    <n v="156870"/>
    <x v="2"/>
    <x v="1"/>
    <s v="northcentral "/>
    <x v="4"/>
    <x v="5"/>
    <x v="5"/>
    <x v="1"/>
    <x v="2"/>
  </r>
  <r>
    <n v="10479"/>
    <x v="8"/>
    <n v="1.4492753623188406E-2"/>
    <s v="parentty@uk.com"/>
    <s v="trophy"/>
    <x v="0"/>
    <n v="6.6666666666666671E-3"/>
    <n v="150"/>
    <n v="200"/>
    <n v="994"/>
    <n v="198800"/>
    <n v="49700"/>
    <n v="0.25"/>
    <n v="248500"/>
    <x v="3"/>
    <x v="1"/>
    <s v="Southeast"/>
    <x v="0"/>
    <x v="6"/>
    <x v="6"/>
    <x v="2"/>
    <x v="2"/>
  </r>
  <r>
    <n v="10480"/>
    <x v="10"/>
    <n v="1.4492753623188406E-2"/>
    <s v="kivel_go@yahoo.com"/>
    <s v="budweiser"/>
    <x v="1"/>
    <n v="6.6666666666666671E-3"/>
    <n v="250"/>
    <n v="500"/>
    <n v="982"/>
    <n v="491000"/>
    <n v="245500"/>
    <n v="0.5"/>
    <n v="736500"/>
    <x v="4"/>
    <x v="1"/>
    <s v="west"/>
    <x v="1"/>
    <x v="7"/>
    <x v="7"/>
    <x v="2"/>
    <x v="2"/>
  </r>
  <r>
    <n v="10481"/>
    <x v="9"/>
    <n v="1.4492753623188406E-2"/>
    <s v="smithMan@yahoo.com"/>
    <s v="castle lite"/>
    <x v="2"/>
    <n v="6.6666666666666671E-3"/>
    <n v="180"/>
    <n v="450"/>
    <n v="958"/>
    <n v="431100"/>
    <n v="258660"/>
    <n v="0.6"/>
    <n v="689760"/>
    <x v="0"/>
    <x v="0"/>
    <s v="southsouth"/>
    <x v="2"/>
    <x v="8"/>
    <x v="8"/>
    <x v="2"/>
    <x v="2"/>
  </r>
  <r>
    <n v="10482"/>
    <x v="8"/>
    <n v="1.4492753623188406E-2"/>
    <s v="parentty@uk.com"/>
    <s v="eagle lager"/>
    <x v="3"/>
    <n v="6.6666666666666671E-3"/>
    <n v="170"/>
    <n v="250"/>
    <n v="943"/>
    <n v="235750"/>
    <n v="75440"/>
    <n v="0.32"/>
    <n v="311190"/>
    <x v="1"/>
    <x v="0"/>
    <s v="northwest"/>
    <x v="3"/>
    <x v="9"/>
    <x v="9"/>
    <x v="3"/>
    <x v="2"/>
  </r>
  <r>
    <n v="10483"/>
    <x v="1"/>
    <n v="8.4745762711864406E-3"/>
    <s v="gillhell@uk.com"/>
    <s v="hero"/>
    <x v="4"/>
    <n v="6.7114093959731542E-3"/>
    <n v="150"/>
    <n v="200"/>
    <n v="946"/>
    <n v="189200"/>
    <n v="47300"/>
    <n v="0.25"/>
    <n v="236500"/>
    <x v="2"/>
    <x v="1"/>
    <s v="northeast "/>
    <x v="4"/>
    <x v="10"/>
    <x v="10"/>
    <x v="3"/>
    <x v="0"/>
  </r>
  <r>
    <n v="10484"/>
    <x v="9"/>
    <n v="1.4492753623188406E-2"/>
    <s v="smithMan@yahoo.com"/>
    <s v="beta malt"/>
    <x v="5"/>
    <n v="6.7114093959731542E-3"/>
    <n v="80"/>
    <n v="150"/>
    <n v="852"/>
    <n v="127800"/>
    <n v="59640"/>
    <n v="0.46666666666666667"/>
    <n v="187440"/>
    <x v="3"/>
    <x v="1"/>
    <s v="northcentral "/>
    <x v="4"/>
    <x v="11"/>
    <x v="11"/>
    <x v="3"/>
    <x v="2"/>
  </r>
  <r>
    <n v="10485"/>
    <x v="3"/>
    <n v="5.3763440860215058E-3"/>
    <s v="jone.ai@yahoo.com"/>
    <s v="grand malt"/>
    <x v="6"/>
    <n v="6.7114093959731542E-3"/>
    <n v="90"/>
    <n v="150"/>
    <n v="960"/>
    <n v="144000"/>
    <n v="57600"/>
    <n v="0.4"/>
    <n v="201600"/>
    <x v="4"/>
    <x v="1"/>
    <s v="Southeast"/>
    <x v="0"/>
    <x v="0"/>
    <x v="0"/>
    <x v="0"/>
    <x v="1"/>
  </r>
  <r>
    <n v="10486"/>
    <x v="2"/>
    <n v="9.3457943925233638E-3"/>
    <s v="sorvi2000@gmail.com"/>
    <s v="trophy"/>
    <x v="0"/>
    <n v="6.6666666666666671E-3"/>
    <n v="150"/>
    <n v="200"/>
    <n v="992"/>
    <n v="198400"/>
    <n v="49600"/>
    <n v="0.25"/>
    <n v="248000"/>
    <x v="0"/>
    <x v="0"/>
    <s v="west"/>
    <x v="1"/>
    <x v="1"/>
    <x v="1"/>
    <x v="0"/>
    <x v="0"/>
  </r>
  <r>
    <n v="10487"/>
    <x v="0"/>
    <n v="7.3529411764705881E-3"/>
    <s v="jard@gmail.com"/>
    <s v="budweiser"/>
    <x v="1"/>
    <n v="6.6666666666666671E-3"/>
    <n v="250"/>
    <n v="500"/>
    <n v="960"/>
    <n v="480000"/>
    <n v="240000"/>
    <n v="0.5"/>
    <n v="720000"/>
    <x v="1"/>
    <x v="0"/>
    <s v="southsouth"/>
    <x v="2"/>
    <x v="2"/>
    <x v="2"/>
    <x v="0"/>
    <x v="2"/>
  </r>
  <r>
    <n v="10488"/>
    <x v="4"/>
    <n v="9.3457943925233638E-3"/>
    <s v="andy@gmail.com"/>
    <s v="castle lite"/>
    <x v="2"/>
    <n v="6.6666666666666671E-3"/>
    <n v="180"/>
    <n v="450"/>
    <n v="842"/>
    <n v="378900"/>
    <n v="227340"/>
    <n v="0.6"/>
    <n v="606240"/>
    <x v="2"/>
    <x v="1"/>
    <s v="northwest"/>
    <x v="3"/>
    <x v="3"/>
    <x v="3"/>
    <x v="1"/>
    <x v="1"/>
  </r>
  <r>
    <n v="10489"/>
    <x v="7"/>
    <n v="2.0408163265306121E-2"/>
    <s v="howard_freeman@yahoo.com"/>
    <s v="eagle lager"/>
    <x v="3"/>
    <n v="6.6666666666666671E-3"/>
    <n v="170"/>
    <n v="250"/>
    <n v="750"/>
    <n v="187500"/>
    <n v="60000"/>
    <n v="0.32"/>
    <n v="247500"/>
    <x v="3"/>
    <x v="1"/>
    <s v="northeast "/>
    <x v="4"/>
    <x v="4"/>
    <x v="4"/>
    <x v="1"/>
    <x v="1"/>
  </r>
  <r>
    <n v="10490"/>
    <x v="1"/>
    <n v="8.4745762711864406E-3"/>
    <s v="gillhell@uk.com"/>
    <s v="hero"/>
    <x v="4"/>
    <n v="6.7114093959731542E-3"/>
    <n v="150"/>
    <n v="200"/>
    <n v="796"/>
    <n v="159200"/>
    <n v="39800"/>
    <n v="0.25"/>
    <n v="199000"/>
    <x v="4"/>
    <x v="1"/>
    <s v="northcentral "/>
    <x v="4"/>
    <x v="5"/>
    <x v="5"/>
    <x v="1"/>
    <x v="1"/>
  </r>
  <r>
    <n v="10491"/>
    <x v="1"/>
    <n v="8.4745762711864406E-3"/>
    <s v="gillhell@uk.com"/>
    <s v="beta malt"/>
    <x v="5"/>
    <n v="6.7114093959731542E-3"/>
    <n v="80"/>
    <n v="150"/>
    <n v="944"/>
    <n v="141600"/>
    <n v="66080"/>
    <n v="0.46666666666666667"/>
    <n v="207680"/>
    <x v="0"/>
    <x v="0"/>
    <s v="Southeast"/>
    <x v="0"/>
    <x v="6"/>
    <x v="6"/>
    <x v="2"/>
    <x v="1"/>
  </r>
  <r>
    <n v="10492"/>
    <x v="10"/>
    <n v="1.4492753623188406E-2"/>
    <s v="kivel_go@yahoo.com"/>
    <s v="grand malt"/>
    <x v="6"/>
    <n v="6.7114093959731542E-3"/>
    <n v="90"/>
    <n v="150"/>
    <n v="854"/>
    <n v="128100"/>
    <n v="51240"/>
    <n v="0.4"/>
    <n v="179340"/>
    <x v="1"/>
    <x v="0"/>
    <s v="west"/>
    <x v="1"/>
    <x v="7"/>
    <x v="7"/>
    <x v="2"/>
    <x v="0"/>
  </r>
  <r>
    <n v="10493"/>
    <x v="3"/>
    <n v="5.3763440860215058E-3"/>
    <s v="jone.ai@yahoo.com"/>
    <s v="trophy"/>
    <x v="0"/>
    <n v="6.6666666666666671E-3"/>
    <n v="150"/>
    <n v="200"/>
    <n v="926"/>
    <n v="185200"/>
    <n v="46300"/>
    <n v="0.25"/>
    <n v="231500"/>
    <x v="2"/>
    <x v="1"/>
    <s v="southsouth"/>
    <x v="2"/>
    <x v="8"/>
    <x v="8"/>
    <x v="2"/>
    <x v="0"/>
  </r>
  <r>
    <n v="10494"/>
    <x v="6"/>
    <n v="1.2658227848101266E-2"/>
    <s v="morganny@gmail.com"/>
    <s v="budweiser"/>
    <x v="1"/>
    <n v="6.6666666666666671E-3"/>
    <n v="250"/>
    <n v="500"/>
    <n v="808"/>
    <n v="404000"/>
    <n v="202000"/>
    <n v="0.5"/>
    <n v="606000"/>
    <x v="3"/>
    <x v="1"/>
    <s v="northwest"/>
    <x v="3"/>
    <x v="9"/>
    <x v="9"/>
    <x v="3"/>
    <x v="2"/>
  </r>
  <r>
    <n v="10495"/>
    <x v="10"/>
    <n v="1.4492753623188406E-2"/>
    <s v="kivel_go@yahoo.com"/>
    <s v="castle lite"/>
    <x v="2"/>
    <n v="6.6666666666666671E-3"/>
    <n v="180"/>
    <n v="450"/>
    <n v="883"/>
    <n v="397350"/>
    <n v="238410"/>
    <n v="0.6"/>
    <n v="635760"/>
    <x v="4"/>
    <x v="1"/>
    <s v="northeast "/>
    <x v="4"/>
    <x v="10"/>
    <x v="10"/>
    <x v="3"/>
    <x v="0"/>
  </r>
  <r>
    <n v="10496"/>
    <x v="2"/>
    <n v="9.3457943925233638E-3"/>
    <s v="sorvi2000@gmail.com"/>
    <s v="eagle lager"/>
    <x v="3"/>
    <n v="6.6666666666666671E-3"/>
    <n v="170"/>
    <n v="250"/>
    <n v="958"/>
    <n v="239500"/>
    <n v="76640"/>
    <n v="0.32"/>
    <n v="316140"/>
    <x v="0"/>
    <x v="0"/>
    <s v="northcentral "/>
    <x v="4"/>
    <x v="11"/>
    <x v="11"/>
    <x v="3"/>
    <x v="0"/>
  </r>
  <r>
    <n v="10497"/>
    <x v="1"/>
    <n v="8.4745762711864406E-3"/>
    <s v="gillhell@uk.com"/>
    <s v="hero"/>
    <x v="4"/>
    <n v="6.7114093959731542E-3"/>
    <n v="150"/>
    <n v="200"/>
    <n v="984"/>
    <n v="196800"/>
    <n v="49200"/>
    <n v="0.25"/>
    <n v="246000"/>
    <x v="1"/>
    <x v="0"/>
    <s v="Southeast"/>
    <x v="0"/>
    <x v="0"/>
    <x v="0"/>
    <x v="0"/>
    <x v="0"/>
  </r>
  <r>
    <n v="10498"/>
    <x v="2"/>
    <n v="9.3457943925233638E-3"/>
    <s v="sorvi2000@gmail.com"/>
    <s v="beta malt"/>
    <x v="5"/>
    <n v="6.7114093959731542E-3"/>
    <n v="80"/>
    <n v="150"/>
    <n v="765"/>
    <n v="114750"/>
    <n v="53550"/>
    <n v="0.46666666666666667"/>
    <n v="168300"/>
    <x v="2"/>
    <x v="1"/>
    <s v="west"/>
    <x v="1"/>
    <x v="1"/>
    <x v="1"/>
    <x v="0"/>
    <x v="2"/>
  </r>
  <r>
    <n v="10499"/>
    <x v="5"/>
    <n v="1.7241379310344827E-2"/>
    <s v="thomp@uk.com"/>
    <s v="grand malt"/>
    <x v="6"/>
    <n v="6.7114093959731542E-3"/>
    <n v="90"/>
    <n v="150"/>
    <n v="956"/>
    <n v="143400"/>
    <n v="57360"/>
    <n v="0.4"/>
    <n v="200760"/>
    <x v="3"/>
    <x v="1"/>
    <s v="southsouth"/>
    <x v="2"/>
    <x v="2"/>
    <x v="2"/>
    <x v="0"/>
    <x v="2"/>
  </r>
  <r>
    <n v="10500"/>
    <x v="4"/>
    <n v="9.3457943925233638E-3"/>
    <s v="andy@gmail.com"/>
    <s v="trophy"/>
    <x v="0"/>
    <n v="6.6666666666666671E-3"/>
    <n v="150"/>
    <n v="200"/>
    <n v="931"/>
    <n v="186200"/>
    <n v="46550"/>
    <n v="0.25"/>
    <n v="232750"/>
    <x v="4"/>
    <x v="1"/>
    <s v="northwest"/>
    <x v="3"/>
    <x v="3"/>
    <x v="3"/>
    <x v="1"/>
    <x v="0"/>
  </r>
  <r>
    <n v="10501"/>
    <x v="0"/>
    <n v="7.3529411764705881E-3"/>
    <s v="jard@gmail.com"/>
    <s v="budweiser"/>
    <x v="1"/>
    <n v="6.6666666666666671E-3"/>
    <n v="250"/>
    <n v="500"/>
    <n v="718"/>
    <n v="359000"/>
    <n v="179500"/>
    <n v="0.5"/>
    <n v="538500"/>
    <x v="0"/>
    <x v="0"/>
    <s v="northeast "/>
    <x v="4"/>
    <x v="4"/>
    <x v="4"/>
    <x v="1"/>
    <x v="1"/>
  </r>
  <r>
    <n v="10502"/>
    <x v="0"/>
    <n v="7.3529411764705881E-3"/>
    <s v="jard@gmail.com"/>
    <s v="castle lite"/>
    <x v="2"/>
    <n v="6.6666666666666671E-3"/>
    <n v="180"/>
    <n v="450"/>
    <n v="776"/>
    <n v="349200"/>
    <n v="209520"/>
    <n v="0.6"/>
    <n v="558720"/>
    <x v="1"/>
    <x v="0"/>
    <s v="northcentral "/>
    <x v="4"/>
    <x v="5"/>
    <x v="5"/>
    <x v="1"/>
    <x v="1"/>
  </r>
  <r>
    <n v="10503"/>
    <x v="4"/>
    <n v="9.3457943925233638E-3"/>
    <s v="andy@gmail.com"/>
    <s v="eagle lager"/>
    <x v="3"/>
    <n v="6.6666666666666671E-3"/>
    <n v="170"/>
    <n v="250"/>
    <n v="836"/>
    <n v="209000"/>
    <n v="66880"/>
    <n v="0.32"/>
    <n v="275880"/>
    <x v="2"/>
    <x v="1"/>
    <s v="Southeast"/>
    <x v="0"/>
    <x v="6"/>
    <x v="6"/>
    <x v="2"/>
    <x v="1"/>
  </r>
  <r>
    <n v="10504"/>
    <x v="3"/>
    <n v="5.3763440860215058E-3"/>
    <s v="jone.ai@yahoo.com"/>
    <s v="hero"/>
    <x v="4"/>
    <n v="6.7114093959731542E-3"/>
    <n v="150"/>
    <n v="200"/>
    <n v="730"/>
    <n v="146000"/>
    <n v="36500"/>
    <n v="0.25"/>
    <n v="182500"/>
    <x v="3"/>
    <x v="1"/>
    <s v="west"/>
    <x v="1"/>
    <x v="7"/>
    <x v="7"/>
    <x v="2"/>
    <x v="2"/>
  </r>
  <r>
    <n v="10505"/>
    <x v="6"/>
    <n v="1.2658227848101266E-2"/>
    <s v="morganny@gmail.com"/>
    <s v="beta malt"/>
    <x v="5"/>
    <n v="6.7114093959731542E-3"/>
    <n v="80"/>
    <n v="150"/>
    <n v="741"/>
    <n v="111150"/>
    <n v="51870"/>
    <n v="0.46666666666666667"/>
    <n v="163020"/>
    <x v="4"/>
    <x v="1"/>
    <s v="southsouth"/>
    <x v="2"/>
    <x v="8"/>
    <x v="8"/>
    <x v="2"/>
    <x v="2"/>
  </r>
  <r>
    <n v="10506"/>
    <x v="10"/>
    <n v="1.4492753623188406E-2"/>
    <s v="kivel_go@yahoo.com"/>
    <s v="grand malt"/>
    <x v="6"/>
    <n v="6.7114093959731542E-3"/>
    <n v="90"/>
    <n v="150"/>
    <n v="982"/>
    <n v="147300"/>
    <n v="58920"/>
    <n v="0.4"/>
    <n v="206220"/>
    <x v="0"/>
    <x v="0"/>
    <s v="northwest"/>
    <x v="3"/>
    <x v="9"/>
    <x v="9"/>
    <x v="3"/>
    <x v="0"/>
  </r>
  <r>
    <n v="10507"/>
    <x v="2"/>
    <n v="9.3457943925233638E-3"/>
    <s v="sorvi2000@gmail.com"/>
    <s v="trophy"/>
    <x v="0"/>
    <n v="6.6666666666666671E-3"/>
    <n v="150"/>
    <n v="200"/>
    <n v="724"/>
    <n v="144800"/>
    <n v="36200"/>
    <n v="0.25"/>
    <n v="181000"/>
    <x v="1"/>
    <x v="0"/>
    <s v="northeast "/>
    <x v="4"/>
    <x v="10"/>
    <x v="10"/>
    <x v="3"/>
    <x v="0"/>
  </r>
  <r>
    <n v="10508"/>
    <x v="1"/>
    <n v="8.4745762711864406E-3"/>
    <s v="gillhell@uk.com"/>
    <s v="budweiser"/>
    <x v="1"/>
    <n v="6.6666666666666671E-3"/>
    <n v="250"/>
    <n v="500"/>
    <n v="906"/>
    <n v="453000"/>
    <n v="226500"/>
    <n v="0.5"/>
    <n v="679500"/>
    <x v="2"/>
    <x v="1"/>
    <s v="northcentral "/>
    <x v="4"/>
    <x v="11"/>
    <x v="11"/>
    <x v="3"/>
    <x v="1"/>
  </r>
  <r>
    <n v="10509"/>
    <x v="2"/>
    <n v="9.3457943925233638E-3"/>
    <s v="sorvi2000@gmail.com"/>
    <s v="castle lite"/>
    <x v="2"/>
    <n v="6.6666666666666671E-3"/>
    <n v="180"/>
    <n v="450"/>
    <n v="907"/>
    <n v="408150"/>
    <n v="244890"/>
    <n v="0.6"/>
    <n v="653040"/>
    <x v="3"/>
    <x v="1"/>
    <s v="Southeast"/>
    <x v="0"/>
    <x v="0"/>
    <x v="0"/>
    <x v="0"/>
    <x v="1"/>
  </r>
  <r>
    <n v="10510"/>
    <x v="5"/>
    <n v="1.7241379310344827E-2"/>
    <s v="thomp@uk.com"/>
    <s v="eagle lager"/>
    <x v="3"/>
    <n v="6.6666666666666671E-3"/>
    <n v="170"/>
    <n v="250"/>
    <n v="712"/>
    <n v="178000"/>
    <n v="56960"/>
    <n v="0.32"/>
    <n v="234960"/>
    <x v="4"/>
    <x v="1"/>
    <s v="west"/>
    <x v="1"/>
    <x v="1"/>
    <x v="1"/>
    <x v="0"/>
    <x v="0"/>
  </r>
  <r>
    <n v="10511"/>
    <x v="4"/>
    <n v="9.3457943925233638E-3"/>
    <s v="andy@gmail.com"/>
    <s v="hero"/>
    <x v="4"/>
    <n v="6.7114093959731542E-3"/>
    <n v="150"/>
    <n v="200"/>
    <n v="859"/>
    <n v="171800"/>
    <n v="42950"/>
    <n v="0.25"/>
    <n v="214750"/>
    <x v="0"/>
    <x v="0"/>
    <s v="southsouth"/>
    <x v="2"/>
    <x v="2"/>
    <x v="2"/>
    <x v="0"/>
    <x v="1"/>
  </r>
  <r>
    <n v="10512"/>
    <x v="0"/>
    <n v="7.3529411764705881E-3"/>
    <s v="jard@gmail.com"/>
    <s v="beta malt"/>
    <x v="5"/>
    <n v="6.7114093959731542E-3"/>
    <n v="80"/>
    <n v="150"/>
    <n v="770"/>
    <n v="115500"/>
    <n v="53900"/>
    <n v="0.46666666666666667"/>
    <n v="169400"/>
    <x v="1"/>
    <x v="0"/>
    <s v="northwest"/>
    <x v="3"/>
    <x v="3"/>
    <x v="3"/>
    <x v="1"/>
    <x v="1"/>
  </r>
  <r>
    <n v="10513"/>
    <x v="0"/>
    <n v="7.3529411764705881E-3"/>
    <s v="jard@gmail.com"/>
    <s v="grand malt"/>
    <x v="6"/>
    <n v="6.7114093959731542E-3"/>
    <n v="90"/>
    <n v="150"/>
    <n v="775"/>
    <n v="116250"/>
    <n v="46500"/>
    <n v="0.4"/>
    <n v="162750"/>
    <x v="2"/>
    <x v="1"/>
    <s v="northeast "/>
    <x v="4"/>
    <x v="4"/>
    <x v="4"/>
    <x v="1"/>
    <x v="0"/>
  </r>
  <r>
    <n v="10514"/>
    <x v="4"/>
    <n v="9.3457943925233638E-3"/>
    <s v="andy@gmail.com"/>
    <s v="trophy"/>
    <x v="0"/>
    <n v="6.6666666666666671E-3"/>
    <n v="150"/>
    <n v="200"/>
    <n v="820"/>
    <n v="164000"/>
    <n v="41000"/>
    <n v="0.25"/>
    <n v="205000"/>
    <x v="3"/>
    <x v="1"/>
    <s v="northcentral "/>
    <x v="4"/>
    <x v="5"/>
    <x v="5"/>
    <x v="1"/>
    <x v="0"/>
  </r>
  <r>
    <n v="10515"/>
    <x v="0"/>
    <n v="7.3529411764705881E-3"/>
    <s v="jard@gmail.com"/>
    <s v="budweiser"/>
    <x v="1"/>
    <n v="6.6666666666666671E-3"/>
    <n v="250"/>
    <n v="500"/>
    <n v="833"/>
    <n v="416500"/>
    <n v="208250"/>
    <n v="0.5"/>
    <n v="624750"/>
    <x v="4"/>
    <x v="1"/>
    <s v="Southeast"/>
    <x v="0"/>
    <x v="6"/>
    <x v="6"/>
    <x v="2"/>
    <x v="1"/>
  </r>
  <r>
    <n v="10516"/>
    <x v="1"/>
    <n v="8.4745762711864406E-3"/>
    <s v="gillhell@uk.com"/>
    <s v="castle lite"/>
    <x v="2"/>
    <n v="6.6666666666666671E-3"/>
    <n v="180"/>
    <n v="450"/>
    <n v="735"/>
    <n v="330750"/>
    <n v="198450"/>
    <n v="0.6"/>
    <n v="529200"/>
    <x v="0"/>
    <x v="0"/>
    <s v="west"/>
    <x v="1"/>
    <x v="7"/>
    <x v="7"/>
    <x v="2"/>
    <x v="2"/>
  </r>
  <r>
    <n v="10517"/>
    <x v="2"/>
    <n v="9.3457943925233638E-3"/>
    <s v="sorvi2000@gmail.com"/>
    <s v="eagle lager"/>
    <x v="3"/>
    <n v="6.6666666666666671E-3"/>
    <n v="170"/>
    <n v="250"/>
    <n v="884"/>
    <n v="221000"/>
    <n v="70720"/>
    <n v="0.32"/>
    <n v="291720"/>
    <x v="1"/>
    <x v="0"/>
    <s v="southsouth"/>
    <x v="2"/>
    <x v="8"/>
    <x v="8"/>
    <x v="2"/>
    <x v="2"/>
  </r>
  <r>
    <n v="10518"/>
    <x v="3"/>
    <n v="5.3763440860215058E-3"/>
    <s v="jone.ai@yahoo.com"/>
    <s v="hero"/>
    <x v="4"/>
    <n v="6.7114093959731542E-3"/>
    <n v="150"/>
    <n v="200"/>
    <n v="888"/>
    <n v="177600"/>
    <n v="44400"/>
    <n v="0.25"/>
    <n v="222000"/>
    <x v="2"/>
    <x v="1"/>
    <s v="northwest"/>
    <x v="3"/>
    <x v="9"/>
    <x v="9"/>
    <x v="3"/>
    <x v="0"/>
  </r>
  <r>
    <n v="10519"/>
    <x v="4"/>
    <n v="9.3457943925233638E-3"/>
    <s v="andy@gmail.com"/>
    <s v="beta malt"/>
    <x v="5"/>
    <n v="6.7114093959731542E-3"/>
    <n v="80"/>
    <n v="150"/>
    <n v="756"/>
    <n v="113400"/>
    <n v="52920"/>
    <n v="0.46666666666666667"/>
    <n v="166320"/>
    <x v="3"/>
    <x v="1"/>
    <s v="northeast "/>
    <x v="4"/>
    <x v="10"/>
    <x v="10"/>
    <x v="3"/>
    <x v="2"/>
  </r>
  <r>
    <n v="10520"/>
    <x v="0"/>
    <n v="7.3529411764705881E-3"/>
    <s v="jard@gmail.com"/>
    <s v="grand malt"/>
    <x v="6"/>
    <n v="6.7114093959731542E-3"/>
    <n v="90"/>
    <n v="150"/>
    <n v="787"/>
    <n v="118050"/>
    <n v="47220"/>
    <n v="0.4"/>
    <n v="165270"/>
    <x v="4"/>
    <x v="1"/>
    <s v="northcentral "/>
    <x v="4"/>
    <x v="11"/>
    <x v="11"/>
    <x v="3"/>
    <x v="0"/>
  </r>
  <r>
    <n v="10521"/>
    <x v="5"/>
    <n v="1.7241379310344827E-2"/>
    <s v="thomp@uk.com"/>
    <s v="trophy"/>
    <x v="0"/>
    <n v="6.6666666666666671E-3"/>
    <n v="150"/>
    <n v="200"/>
    <n v="804"/>
    <n v="160800"/>
    <n v="40200"/>
    <n v="0.25"/>
    <n v="201000"/>
    <x v="0"/>
    <x v="0"/>
    <s v="Southeast"/>
    <x v="0"/>
    <x v="0"/>
    <x v="0"/>
    <x v="0"/>
    <x v="1"/>
  </r>
  <r>
    <n v="10522"/>
    <x v="3"/>
    <n v="5.3763440860215058E-3"/>
    <s v="jone.ai@yahoo.com"/>
    <s v="budweiser"/>
    <x v="1"/>
    <n v="6.6666666666666671E-3"/>
    <n v="250"/>
    <n v="500"/>
    <n v="986"/>
    <n v="493000"/>
    <n v="246500"/>
    <n v="0.5"/>
    <n v="739500"/>
    <x v="1"/>
    <x v="0"/>
    <s v="west"/>
    <x v="1"/>
    <x v="1"/>
    <x v="1"/>
    <x v="0"/>
    <x v="1"/>
  </r>
  <r>
    <n v="10523"/>
    <x v="6"/>
    <n v="1.2658227848101266E-2"/>
    <s v="morganny@gmail.com"/>
    <s v="castle lite"/>
    <x v="2"/>
    <n v="6.6666666666666671E-3"/>
    <n v="180"/>
    <n v="450"/>
    <n v="856"/>
    <n v="385200"/>
    <n v="231120"/>
    <n v="0.6"/>
    <n v="616320"/>
    <x v="2"/>
    <x v="1"/>
    <s v="southsouth"/>
    <x v="2"/>
    <x v="2"/>
    <x v="2"/>
    <x v="0"/>
    <x v="1"/>
  </r>
  <r>
    <n v="10524"/>
    <x v="7"/>
    <n v="2.0408163265306121E-2"/>
    <s v="howard_freeman@yahoo.com"/>
    <s v="eagle lager"/>
    <x v="3"/>
    <n v="6.6666666666666671E-3"/>
    <n v="170"/>
    <n v="250"/>
    <n v="835"/>
    <n v="208750"/>
    <n v="66800"/>
    <n v="0.32"/>
    <n v="275550"/>
    <x v="3"/>
    <x v="1"/>
    <s v="northwest"/>
    <x v="3"/>
    <x v="3"/>
    <x v="3"/>
    <x v="1"/>
    <x v="1"/>
  </r>
  <r>
    <n v="10525"/>
    <x v="8"/>
    <n v="1.4492753623188406E-2"/>
    <s v="parentty@uk.com"/>
    <s v="hero"/>
    <x v="4"/>
    <n v="6.7114093959731542E-3"/>
    <n v="150"/>
    <n v="200"/>
    <n v="938"/>
    <n v="187600"/>
    <n v="46900"/>
    <n v="0.25"/>
    <n v="234500"/>
    <x v="4"/>
    <x v="1"/>
    <s v="northeast "/>
    <x v="4"/>
    <x v="4"/>
    <x v="4"/>
    <x v="1"/>
    <x v="1"/>
  </r>
  <r>
    <n v="10526"/>
    <x v="3"/>
    <n v="5.3763440860215058E-3"/>
    <s v="jone.ai@yahoo.com"/>
    <s v="beta malt"/>
    <x v="5"/>
    <n v="6.7114093959731542E-3"/>
    <n v="80"/>
    <n v="150"/>
    <n v="719"/>
    <n v="107850"/>
    <n v="50330"/>
    <n v="0.46666666666666667"/>
    <n v="158180"/>
    <x v="0"/>
    <x v="0"/>
    <s v="northcentral "/>
    <x v="4"/>
    <x v="5"/>
    <x v="5"/>
    <x v="1"/>
    <x v="1"/>
  </r>
  <r>
    <n v="10527"/>
    <x v="9"/>
    <n v="1.4492753623188406E-2"/>
    <s v="smithMan@yahoo.com"/>
    <s v="grand malt"/>
    <x v="6"/>
    <n v="6.7114093959731542E-3"/>
    <n v="90"/>
    <n v="150"/>
    <n v="868"/>
    <n v="130200"/>
    <n v="52080"/>
    <n v="0.4"/>
    <n v="182280"/>
    <x v="1"/>
    <x v="0"/>
    <s v="Southeast"/>
    <x v="0"/>
    <x v="6"/>
    <x v="6"/>
    <x v="2"/>
    <x v="2"/>
  </r>
  <r>
    <n v="10528"/>
    <x v="3"/>
    <n v="5.3763440860215058E-3"/>
    <s v="jone.ai@yahoo.com"/>
    <s v="trophy"/>
    <x v="0"/>
    <n v="6.6666666666666671E-3"/>
    <n v="150"/>
    <n v="200"/>
    <n v="885"/>
    <n v="177000"/>
    <n v="44250"/>
    <n v="0.25"/>
    <n v="221250"/>
    <x v="2"/>
    <x v="1"/>
    <s v="west"/>
    <x v="1"/>
    <x v="7"/>
    <x v="7"/>
    <x v="2"/>
    <x v="1"/>
  </r>
  <r>
    <n v="10529"/>
    <x v="0"/>
    <n v="7.3529411764705881E-3"/>
    <s v="jard@gmail.com"/>
    <s v="budweiser"/>
    <x v="1"/>
    <n v="6.6666666666666671E-3"/>
    <n v="250"/>
    <n v="500"/>
    <n v="943"/>
    <n v="471500"/>
    <n v="235750"/>
    <n v="0.5"/>
    <n v="707250"/>
    <x v="3"/>
    <x v="1"/>
    <s v="southsouth"/>
    <x v="2"/>
    <x v="8"/>
    <x v="8"/>
    <x v="2"/>
    <x v="1"/>
  </r>
  <r>
    <n v="10530"/>
    <x v="1"/>
    <n v="8.4745762711864406E-3"/>
    <s v="gillhell@uk.com"/>
    <s v="castle lite"/>
    <x v="2"/>
    <n v="6.6666666666666671E-3"/>
    <n v="180"/>
    <n v="450"/>
    <n v="900"/>
    <n v="405000"/>
    <n v="243000"/>
    <n v="0.6"/>
    <n v="648000"/>
    <x v="4"/>
    <x v="1"/>
    <s v="northwest"/>
    <x v="3"/>
    <x v="9"/>
    <x v="9"/>
    <x v="3"/>
    <x v="2"/>
  </r>
  <r>
    <n v="10531"/>
    <x v="2"/>
    <n v="9.3457943925233638E-3"/>
    <s v="sorvi2000@gmail.com"/>
    <s v="eagle lager"/>
    <x v="3"/>
    <n v="6.6666666666666671E-3"/>
    <n v="170"/>
    <n v="250"/>
    <n v="950"/>
    <n v="237500"/>
    <n v="76000"/>
    <n v="0.32"/>
    <n v="313500"/>
    <x v="0"/>
    <x v="0"/>
    <s v="northeast "/>
    <x v="4"/>
    <x v="10"/>
    <x v="10"/>
    <x v="3"/>
    <x v="0"/>
  </r>
  <r>
    <n v="10532"/>
    <x v="3"/>
    <n v="5.3763440860215058E-3"/>
    <s v="jone.ai@yahoo.com"/>
    <s v="hero"/>
    <x v="4"/>
    <n v="6.7114093959731542E-3"/>
    <n v="150"/>
    <n v="200"/>
    <n v="742"/>
    <n v="148400"/>
    <n v="37100"/>
    <n v="0.25"/>
    <n v="185500"/>
    <x v="1"/>
    <x v="0"/>
    <s v="northcentral "/>
    <x v="4"/>
    <x v="11"/>
    <x v="11"/>
    <x v="3"/>
    <x v="2"/>
  </r>
  <r>
    <n v="10533"/>
    <x v="4"/>
    <n v="9.3457943925233638E-3"/>
    <s v="andy@gmail.com"/>
    <s v="beta malt"/>
    <x v="5"/>
    <n v="6.7114093959731542E-3"/>
    <n v="80"/>
    <n v="150"/>
    <n v="889"/>
    <n v="133350"/>
    <n v="62230"/>
    <n v="0.46666666666666667"/>
    <n v="195580"/>
    <x v="2"/>
    <x v="1"/>
    <s v="Southeast"/>
    <x v="0"/>
    <x v="0"/>
    <x v="0"/>
    <x v="0"/>
    <x v="1"/>
  </r>
  <r>
    <n v="10534"/>
    <x v="0"/>
    <n v="7.3529411764705881E-3"/>
    <s v="jard@gmail.com"/>
    <s v="grand malt"/>
    <x v="6"/>
    <n v="6.7114093959731542E-3"/>
    <n v="90"/>
    <n v="150"/>
    <n v="939"/>
    <n v="140850"/>
    <n v="56340"/>
    <n v="0.4"/>
    <n v="197190"/>
    <x v="3"/>
    <x v="1"/>
    <s v="west"/>
    <x v="1"/>
    <x v="1"/>
    <x v="1"/>
    <x v="0"/>
    <x v="1"/>
  </r>
  <r>
    <n v="10535"/>
    <x v="5"/>
    <n v="1.7241379310344827E-2"/>
    <s v="thomp@uk.com"/>
    <s v="trophy"/>
    <x v="0"/>
    <n v="6.6666666666666671E-3"/>
    <n v="150"/>
    <n v="200"/>
    <n v="950"/>
    <n v="190000"/>
    <n v="47500"/>
    <n v="0.25"/>
    <n v="237500"/>
    <x v="4"/>
    <x v="1"/>
    <s v="southsouth"/>
    <x v="2"/>
    <x v="2"/>
    <x v="2"/>
    <x v="0"/>
    <x v="1"/>
  </r>
  <r>
    <n v="10536"/>
    <x v="3"/>
    <n v="5.3763440860215058E-3"/>
    <s v="jone.ai@yahoo.com"/>
    <s v="budweiser"/>
    <x v="1"/>
    <n v="6.6666666666666671E-3"/>
    <n v="250"/>
    <n v="500"/>
    <n v="745"/>
    <n v="372500"/>
    <n v="186250"/>
    <n v="0.5"/>
    <n v="558750"/>
    <x v="0"/>
    <x v="0"/>
    <s v="northwest"/>
    <x v="3"/>
    <x v="3"/>
    <x v="3"/>
    <x v="1"/>
    <x v="1"/>
  </r>
  <r>
    <n v="10537"/>
    <x v="6"/>
    <n v="1.2658227848101266E-2"/>
    <s v="morganny@gmail.com"/>
    <s v="castle lite"/>
    <x v="2"/>
    <n v="6.6666666666666671E-3"/>
    <n v="180"/>
    <n v="450"/>
    <n v="933"/>
    <n v="419850"/>
    <n v="251910"/>
    <n v="0.6"/>
    <n v="671760"/>
    <x v="1"/>
    <x v="0"/>
    <s v="northeast "/>
    <x v="4"/>
    <x v="4"/>
    <x v="4"/>
    <x v="1"/>
    <x v="2"/>
  </r>
  <r>
    <n v="10538"/>
    <x v="7"/>
    <n v="2.0408163265306121E-2"/>
    <s v="howard_freeman@yahoo.com"/>
    <s v="eagle lager"/>
    <x v="3"/>
    <n v="6.6666666666666671E-3"/>
    <n v="170"/>
    <n v="250"/>
    <n v="826"/>
    <n v="206500"/>
    <n v="66080"/>
    <n v="0.32"/>
    <n v="272580"/>
    <x v="2"/>
    <x v="1"/>
    <s v="northcentral "/>
    <x v="4"/>
    <x v="5"/>
    <x v="5"/>
    <x v="1"/>
    <x v="2"/>
  </r>
  <r>
    <n v="10539"/>
    <x v="8"/>
    <n v="1.4492753623188406E-2"/>
    <s v="parentty@uk.com"/>
    <s v="hero"/>
    <x v="4"/>
    <n v="6.7114093959731542E-3"/>
    <n v="150"/>
    <n v="200"/>
    <n v="989"/>
    <n v="197800"/>
    <n v="49450"/>
    <n v="0.25"/>
    <n v="247250"/>
    <x v="3"/>
    <x v="1"/>
    <s v="Southeast"/>
    <x v="0"/>
    <x v="6"/>
    <x v="6"/>
    <x v="2"/>
    <x v="2"/>
  </r>
  <r>
    <n v="10540"/>
    <x v="3"/>
    <n v="5.3763440860215058E-3"/>
    <s v="jone.ai@yahoo.com"/>
    <s v="beta malt"/>
    <x v="5"/>
    <n v="6.7114093959731542E-3"/>
    <n v="80"/>
    <n v="150"/>
    <n v="881"/>
    <n v="132150"/>
    <n v="61670"/>
    <n v="0.46666666666666667"/>
    <n v="193820"/>
    <x v="4"/>
    <x v="1"/>
    <s v="west"/>
    <x v="1"/>
    <x v="7"/>
    <x v="7"/>
    <x v="2"/>
    <x v="0"/>
  </r>
  <r>
    <n v="10541"/>
    <x v="9"/>
    <n v="1.4492753623188406E-2"/>
    <s v="smithMan@yahoo.com"/>
    <s v="grand malt"/>
    <x v="6"/>
    <n v="6.7114093959731542E-3"/>
    <n v="90"/>
    <n v="150"/>
    <n v="768"/>
    <n v="115200"/>
    <n v="46080"/>
    <n v="0.4"/>
    <n v="161280"/>
    <x v="0"/>
    <x v="0"/>
    <s v="southsouth"/>
    <x v="2"/>
    <x v="8"/>
    <x v="8"/>
    <x v="2"/>
    <x v="0"/>
  </r>
  <r>
    <n v="10542"/>
    <x v="3"/>
    <n v="5.3763440860215058E-3"/>
    <s v="jone.ai@yahoo.com"/>
    <s v="trophy"/>
    <x v="0"/>
    <n v="6.6666666666666671E-3"/>
    <n v="150"/>
    <n v="200"/>
    <n v="844"/>
    <n v="168800"/>
    <n v="42200"/>
    <n v="0.25"/>
    <n v="211000"/>
    <x v="1"/>
    <x v="0"/>
    <s v="northwest"/>
    <x v="3"/>
    <x v="9"/>
    <x v="9"/>
    <x v="3"/>
    <x v="1"/>
  </r>
  <r>
    <n v="10543"/>
    <x v="6"/>
    <n v="1.2658227848101266E-2"/>
    <s v="morganny@gmail.com"/>
    <s v="budweiser"/>
    <x v="1"/>
    <n v="6.6666666666666671E-3"/>
    <n v="250"/>
    <n v="500"/>
    <n v="790"/>
    <n v="395000"/>
    <n v="197500"/>
    <n v="0.5"/>
    <n v="592500"/>
    <x v="2"/>
    <x v="1"/>
    <s v="northeast "/>
    <x v="4"/>
    <x v="10"/>
    <x v="10"/>
    <x v="3"/>
    <x v="2"/>
  </r>
  <r>
    <n v="10544"/>
    <x v="3"/>
    <n v="5.3763440860215058E-3"/>
    <s v="jone.ai@yahoo.com"/>
    <s v="castle lite"/>
    <x v="2"/>
    <n v="6.6666666666666671E-3"/>
    <n v="180"/>
    <n v="450"/>
    <n v="898"/>
    <n v="404100"/>
    <n v="242460"/>
    <n v="0.6"/>
    <n v="646560"/>
    <x v="3"/>
    <x v="1"/>
    <s v="northcentral "/>
    <x v="4"/>
    <x v="11"/>
    <x v="11"/>
    <x v="3"/>
    <x v="1"/>
  </r>
  <r>
    <n v="10545"/>
    <x v="8"/>
    <n v="1.4492753623188406E-2"/>
    <s v="parentty@uk.com"/>
    <s v="eagle lager"/>
    <x v="3"/>
    <n v="6.6666666666666671E-3"/>
    <n v="170"/>
    <n v="250"/>
    <n v="818"/>
    <n v="204500"/>
    <n v="65440"/>
    <n v="0.32"/>
    <n v="269940"/>
    <x v="4"/>
    <x v="1"/>
    <s v="Southeast"/>
    <x v="0"/>
    <x v="0"/>
    <x v="0"/>
    <x v="0"/>
    <x v="1"/>
  </r>
  <r>
    <n v="10546"/>
    <x v="10"/>
    <n v="1.4492753623188406E-2"/>
    <s v="kivel_go@yahoo.com"/>
    <s v="hero"/>
    <x v="4"/>
    <n v="6.7114093959731542E-3"/>
    <n v="150"/>
    <n v="200"/>
    <n v="707"/>
    <n v="141400"/>
    <n v="35350"/>
    <n v="0.25"/>
    <n v="176750"/>
    <x v="0"/>
    <x v="0"/>
    <s v="west"/>
    <x v="1"/>
    <x v="1"/>
    <x v="1"/>
    <x v="0"/>
    <x v="1"/>
  </r>
  <r>
    <n v="10547"/>
    <x v="9"/>
    <n v="1.4492753623188406E-2"/>
    <s v="smithMan@yahoo.com"/>
    <s v="beta malt"/>
    <x v="5"/>
    <n v="6.7114093959731542E-3"/>
    <n v="80"/>
    <n v="150"/>
    <n v="712"/>
    <n v="106800"/>
    <n v="49840"/>
    <n v="0.46666666666666667"/>
    <n v="156640"/>
    <x v="1"/>
    <x v="0"/>
    <s v="southsouth"/>
    <x v="2"/>
    <x v="2"/>
    <x v="2"/>
    <x v="0"/>
    <x v="2"/>
  </r>
  <r>
    <n v="10548"/>
    <x v="8"/>
    <n v="1.4492753623188406E-2"/>
    <s v="parentty@uk.com"/>
    <s v="grand malt"/>
    <x v="6"/>
    <n v="6.7114093959731542E-3"/>
    <n v="90"/>
    <n v="150"/>
    <n v="991"/>
    <n v="148650"/>
    <n v="59460"/>
    <n v="0.4"/>
    <n v="208110"/>
    <x v="2"/>
    <x v="1"/>
    <s v="northwest"/>
    <x v="3"/>
    <x v="3"/>
    <x v="3"/>
    <x v="1"/>
    <x v="1"/>
  </r>
  <r>
    <n v="10549"/>
    <x v="1"/>
    <n v="8.4745762711864406E-3"/>
    <s v="gillhell@uk.com"/>
    <s v="trophy"/>
    <x v="0"/>
    <n v="6.6666666666666671E-3"/>
    <n v="150"/>
    <n v="200"/>
    <n v="900"/>
    <n v="180000"/>
    <n v="45000"/>
    <n v="0.25"/>
    <n v="225000"/>
    <x v="3"/>
    <x v="1"/>
    <s v="northeast "/>
    <x v="4"/>
    <x v="4"/>
    <x v="4"/>
    <x v="1"/>
    <x v="0"/>
  </r>
  <r>
    <n v="10550"/>
    <x v="9"/>
    <n v="1.4492753623188406E-2"/>
    <s v="smithMan@yahoo.com"/>
    <s v="budweiser"/>
    <x v="1"/>
    <n v="6.6666666666666671E-3"/>
    <n v="250"/>
    <n v="500"/>
    <n v="810"/>
    <n v="405000"/>
    <n v="202500"/>
    <n v="0.5"/>
    <n v="607500"/>
    <x v="4"/>
    <x v="1"/>
    <s v="northcentral "/>
    <x v="4"/>
    <x v="5"/>
    <x v="5"/>
    <x v="1"/>
    <x v="0"/>
  </r>
  <r>
    <n v="10551"/>
    <x v="3"/>
    <n v="5.3763440860215058E-3"/>
    <s v="jone.ai@yahoo.com"/>
    <s v="castle lite"/>
    <x v="2"/>
    <n v="6.6666666666666671E-3"/>
    <n v="180"/>
    <n v="450"/>
    <n v="740"/>
    <n v="333000"/>
    <n v="199800"/>
    <n v="0.6"/>
    <n v="532800"/>
    <x v="0"/>
    <x v="0"/>
    <s v="Southeast"/>
    <x v="0"/>
    <x v="6"/>
    <x v="6"/>
    <x v="2"/>
    <x v="0"/>
  </r>
  <r>
    <n v="10552"/>
    <x v="2"/>
    <n v="9.3457943925233638E-3"/>
    <s v="sorvi2000@gmail.com"/>
    <s v="eagle lager"/>
    <x v="3"/>
    <n v="6.6666666666666671E-3"/>
    <n v="170"/>
    <n v="250"/>
    <n v="909"/>
    <n v="227250"/>
    <n v="72720"/>
    <n v="0.32"/>
    <n v="299970"/>
    <x v="1"/>
    <x v="0"/>
    <s v="west"/>
    <x v="1"/>
    <x v="7"/>
    <x v="7"/>
    <x v="2"/>
    <x v="2"/>
  </r>
  <r>
    <n v="10553"/>
    <x v="0"/>
    <n v="7.3529411764705881E-3"/>
    <s v="jard@gmail.com"/>
    <s v="hero"/>
    <x v="4"/>
    <n v="6.7114093959731542E-3"/>
    <n v="150"/>
    <n v="200"/>
    <n v="824"/>
    <n v="164800"/>
    <n v="41200"/>
    <n v="0.25"/>
    <n v="206000"/>
    <x v="2"/>
    <x v="1"/>
    <s v="southsouth"/>
    <x v="2"/>
    <x v="8"/>
    <x v="8"/>
    <x v="2"/>
    <x v="1"/>
  </r>
  <r>
    <n v="10554"/>
    <x v="4"/>
    <n v="9.3457943925233638E-3"/>
    <s v="andy@gmail.com"/>
    <s v="beta malt"/>
    <x v="5"/>
    <n v="6.7114093959731542E-3"/>
    <n v="80"/>
    <n v="150"/>
    <n v="809"/>
    <n v="121350"/>
    <n v="56630"/>
    <n v="0.46666666666666667"/>
    <n v="177980"/>
    <x v="3"/>
    <x v="1"/>
    <s v="northwest"/>
    <x v="3"/>
    <x v="9"/>
    <x v="9"/>
    <x v="3"/>
    <x v="2"/>
  </r>
  <r>
    <n v="10555"/>
    <x v="7"/>
    <n v="2.0408163265306121E-2"/>
    <s v="howard_freeman@yahoo.com"/>
    <s v="grand malt"/>
    <x v="6"/>
    <n v="6.7114093959731542E-3"/>
    <n v="90"/>
    <n v="150"/>
    <n v="819"/>
    <n v="122850"/>
    <n v="49140"/>
    <n v="0.4"/>
    <n v="171990"/>
    <x v="4"/>
    <x v="1"/>
    <s v="northeast "/>
    <x v="4"/>
    <x v="10"/>
    <x v="10"/>
    <x v="3"/>
    <x v="1"/>
  </r>
  <r>
    <n v="10556"/>
    <x v="1"/>
    <n v="8.4745762711864406E-3"/>
    <s v="gillhell@uk.com"/>
    <s v="trophy"/>
    <x v="0"/>
    <n v="6.6666666666666671E-3"/>
    <n v="150"/>
    <n v="200"/>
    <n v="865"/>
    <n v="173000"/>
    <n v="43250"/>
    <n v="0.25"/>
    <n v="216250"/>
    <x v="0"/>
    <x v="0"/>
    <s v="northcentral "/>
    <x v="4"/>
    <x v="11"/>
    <x v="11"/>
    <x v="3"/>
    <x v="0"/>
  </r>
  <r>
    <n v="10557"/>
    <x v="1"/>
    <n v="8.4745762711864406E-3"/>
    <s v="gillhell@uk.com"/>
    <s v="budweiser"/>
    <x v="1"/>
    <n v="6.6666666666666671E-3"/>
    <n v="250"/>
    <n v="500"/>
    <n v="902"/>
    <n v="451000"/>
    <n v="225500"/>
    <n v="0.5"/>
    <n v="676500"/>
    <x v="1"/>
    <x v="0"/>
    <s v="Southeast"/>
    <x v="0"/>
    <x v="0"/>
    <x v="0"/>
    <x v="0"/>
    <x v="0"/>
  </r>
  <r>
    <n v="10558"/>
    <x v="10"/>
    <n v="1.4492753623188406E-2"/>
    <s v="kivel_go@yahoo.com"/>
    <s v="castle lite"/>
    <x v="2"/>
    <n v="6.6666666666666671E-3"/>
    <n v="180"/>
    <n v="450"/>
    <n v="796"/>
    <n v="358200"/>
    <n v="214920"/>
    <n v="0.6"/>
    <n v="573120"/>
    <x v="2"/>
    <x v="1"/>
    <s v="west"/>
    <x v="1"/>
    <x v="1"/>
    <x v="1"/>
    <x v="0"/>
    <x v="2"/>
  </r>
  <r>
    <n v="10559"/>
    <x v="3"/>
    <n v="5.3763440860215058E-3"/>
    <s v="jone.ai@yahoo.com"/>
    <s v="eagle lager"/>
    <x v="3"/>
    <n v="6.6666666666666671E-3"/>
    <n v="170"/>
    <n v="250"/>
    <n v="916"/>
    <n v="229000"/>
    <n v="73280"/>
    <n v="0.32"/>
    <n v="302280"/>
    <x v="3"/>
    <x v="1"/>
    <s v="southsouth"/>
    <x v="2"/>
    <x v="2"/>
    <x v="2"/>
    <x v="0"/>
    <x v="1"/>
  </r>
  <r>
    <n v="10560"/>
    <x v="6"/>
    <n v="1.2658227848101266E-2"/>
    <s v="morganny@gmail.com"/>
    <s v="hero"/>
    <x v="4"/>
    <n v="6.7114093959731542E-3"/>
    <n v="150"/>
    <n v="200"/>
    <n v="982"/>
    <n v="196400"/>
    <n v="49100"/>
    <n v="0.25"/>
    <n v="245500"/>
    <x v="4"/>
    <x v="1"/>
    <s v="northwest"/>
    <x v="3"/>
    <x v="3"/>
    <x v="3"/>
    <x v="1"/>
    <x v="2"/>
  </r>
  <r>
    <n v="10561"/>
    <x v="10"/>
    <n v="1.4492753623188406E-2"/>
    <s v="kivel_go@yahoo.com"/>
    <s v="beta malt"/>
    <x v="5"/>
    <n v="6.7114093959731542E-3"/>
    <n v="80"/>
    <n v="150"/>
    <n v="734"/>
    <n v="110100"/>
    <n v="51380"/>
    <n v="0.46666666666666667"/>
    <n v="161480"/>
    <x v="0"/>
    <x v="0"/>
    <s v="northeast "/>
    <x v="4"/>
    <x v="4"/>
    <x v="4"/>
    <x v="1"/>
    <x v="1"/>
  </r>
  <r>
    <n v="10562"/>
    <x v="2"/>
    <n v="9.3457943925233638E-3"/>
    <s v="sorvi2000@gmail.com"/>
    <s v="grand malt"/>
    <x v="6"/>
    <n v="6.7114093959731542E-3"/>
    <n v="90"/>
    <n v="150"/>
    <n v="735"/>
    <n v="110250"/>
    <n v="44100"/>
    <n v="0.4"/>
    <n v="154350"/>
    <x v="1"/>
    <x v="0"/>
    <s v="northcentral "/>
    <x v="4"/>
    <x v="5"/>
    <x v="5"/>
    <x v="1"/>
    <x v="0"/>
  </r>
  <r>
    <n v="10563"/>
    <x v="1"/>
    <n v="8.4745762711864406E-3"/>
    <s v="gillhell@uk.com"/>
    <s v="trophy"/>
    <x v="0"/>
    <n v="6.6666666666666671E-3"/>
    <n v="150"/>
    <n v="200"/>
    <n v="747"/>
    <n v="149400"/>
    <n v="37350"/>
    <n v="0.25"/>
    <n v="186750"/>
    <x v="2"/>
    <x v="1"/>
    <s v="Southeast"/>
    <x v="0"/>
    <x v="6"/>
    <x v="6"/>
    <x v="2"/>
    <x v="2"/>
  </r>
  <r>
    <n v="10564"/>
    <x v="2"/>
    <n v="9.3457943925233638E-3"/>
    <s v="sorvi2000@gmail.com"/>
    <s v="budweiser"/>
    <x v="1"/>
    <n v="6.6666666666666671E-3"/>
    <n v="250"/>
    <n v="500"/>
    <n v="798"/>
    <n v="399000"/>
    <n v="199500"/>
    <n v="0.5"/>
    <n v="598500"/>
    <x v="3"/>
    <x v="1"/>
    <s v="west"/>
    <x v="1"/>
    <x v="7"/>
    <x v="7"/>
    <x v="2"/>
    <x v="1"/>
  </r>
  <r>
    <n v="10565"/>
    <x v="5"/>
    <n v="1.7241379310344827E-2"/>
    <s v="thomp@uk.com"/>
    <s v="castle lite"/>
    <x v="2"/>
    <n v="6.6666666666666671E-3"/>
    <n v="180"/>
    <n v="450"/>
    <n v="829"/>
    <n v="373050"/>
    <n v="223830"/>
    <n v="0.6"/>
    <n v="596880"/>
    <x v="4"/>
    <x v="1"/>
    <s v="southsouth"/>
    <x v="2"/>
    <x v="8"/>
    <x v="8"/>
    <x v="2"/>
    <x v="2"/>
  </r>
  <r>
    <n v="10566"/>
    <x v="4"/>
    <n v="9.3457943925233638E-3"/>
    <s v="andy@gmail.com"/>
    <s v="eagle lager"/>
    <x v="3"/>
    <n v="6.6666666666666671E-3"/>
    <n v="170"/>
    <n v="250"/>
    <n v="729"/>
    <n v="182250"/>
    <n v="58320"/>
    <n v="0.32"/>
    <n v="240570"/>
    <x v="0"/>
    <x v="0"/>
    <s v="northwest"/>
    <x v="3"/>
    <x v="9"/>
    <x v="9"/>
    <x v="3"/>
    <x v="2"/>
  </r>
  <r>
    <n v="10567"/>
    <x v="0"/>
    <n v="7.3529411764705881E-3"/>
    <s v="jard@gmail.com"/>
    <s v="hero"/>
    <x v="4"/>
    <n v="6.7114093959731542E-3"/>
    <n v="150"/>
    <n v="200"/>
    <n v="721"/>
    <n v="144200"/>
    <n v="36050"/>
    <n v="0.25"/>
    <n v="180250"/>
    <x v="1"/>
    <x v="0"/>
    <s v="northeast "/>
    <x v="4"/>
    <x v="10"/>
    <x v="10"/>
    <x v="3"/>
    <x v="0"/>
  </r>
  <r>
    <n v="10568"/>
    <x v="0"/>
    <n v="7.3529411764705881E-3"/>
    <s v="jard@gmail.com"/>
    <s v="beta malt"/>
    <x v="5"/>
    <n v="6.7114093959731542E-3"/>
    <n v="80"/>
    <n v="150"/>
    <n v="709"/>
    <n v="106350"/>
    <n v="49630"/>
    <n v="0.46666666666666667"/>
    <n v="155980"/>
    <x v="2"/>
    <x v="1"/>
    <s v="northcentral "/>
    <x v="4"/>
    <x v="11"/>
    <x v="11"/>
    <x v="3"/>
    <x v="1"/>
  </r>
  <r>
    <n v="10569"/>
    <x v="4"/>
    <n v="9.3457943925233638E-3"/>
    <s v="andy@gmail.com"/>
    <s v="grand malt"/>
    <x v="6"/>
    <n v="6.7114093959731542E-3"/>
    <n v="90"/>
    <n v="150"/>
    <n v="719"/>
    <n v="107850"/>
    <n v="43140"/>
    <n v="0.4"/>
    <n v="150990"/>
    <x v="3"/>
    <x v="1"/>
    <s v="Southeast"/>
    <x v="0"/>
    <x v="0"/>
    <x v="0"/>
    <x v="0"/>
    <x v="2"/>
  </r>
  <r>
    <n v="10570"/>
    <x v="0"/>
    <n v="7.3529411764705881E-3"/>
    <s v="jard@gmail.com"/>
    <s v="trophy"/>
    <x v="0"/>
    <n v="6.6666666666666671E-3"/>
    <n v="150"/>
    <n v="200"/>
    <n v="875"/>
    <n v="175000"/>
    <n v="43750"/>
    <n v="0.25"/>
    <n v="218750"/>
    <x v="4"/>
    <x v="1"/>
    <s v="west"/>
    <x v="1"/>
    <x v="1"/>
    <x v="1"/>
    <x v="0"/>
    <x v="1"/>
  </r>
  <r>
    <n v="10571"/>
    <x v="1"/>
    <n v="8.4745762711864406E-3"/>
    <s v="gillhell@uk.com"/>
    <s v="budweiser"/>
    <x v="1"/>
    <n v="6.6666666666666671E-3"/>
    <n v="250"/>
    <n v="500"/>
    <n v="762"/>
    <n v="381000"/>
    <n v="190500"/>
    <n v="0.5"/>
    <n v="571500"/>
    <x v="0"/>
    <x v="0"/>
    <s v="southsouth"/>
    <x v="2"/>
    <x v="2"/>
    <x v="2"/>
    <x v="0"/>
    <x v="2"/>
  </r>
  <r>
    <n v="10572"/>
    <x v="2"/>
    <n v="9.3457943925233638E-3"/>
    <s v="sorvi2000@gmail.com"/>
    <s v="castle lite"/>
    <x v="2"/>
    <n v="6.6666666666666671E-3"/>
    <n v="180"/>
    <n v="450"/>
    <n v="964"/>
    <n v="433800"/>
    <n v="260280"/>
    <n v="0.6"/>
    <n v="694080"/>
    <x v="1"/>
    <x v="0"/>
    <s v="northwest"/>
    <x v="3"/>
    <x v="3"/>
    <x v="3"/>
    <x v="1"/>
    <x v="2"/>
  </r>
  <r>
    <n v="10573"/>
    <x v="3"/>
    <n v="5.3763440860215058E-3"/>
    <s v="jone.ai@yahoo.com"/>
    <s v="eagle lager"/>
    <x v="3"/>
    <n v="6.6666666666666671E-3"/>
    <n v="170"/>
    <n v="250"/>
    <n v="931"/>
    <n v="232750"/>
    <n v="74480"/>
    <n v="0.32"/>
    <n v="307230"/>
    <x v="2"/>
    <x v="1"/>
    <s v="northeast "/>
    <x v="4"/>
    <x v="4"/>
    <x v="4"/>
    <x v="1"/>
    <x v="1"/>
  </r>
  <r>
    <n v="10574"/>
    <x v="4"/>
    <n v="9.3457943925233638E-3"/>
    <s v="andy@gmail.com"/>
    <s v="hero"/>
    <x v="4"/>
    <n v="6.7114093959731542E-3"/>
    <n v="150"/>
    <n v="200"/>
    <n v="766"/>
    <n v="153200"/>
    <n v="38300"/>
    <n v="0.25"/>
    <n v="191500"/>
    <x v="3"/>
    <x v="1"/>
    <s v="northcentral "/>
    <x v="4"/>
    <x v="5"/>
    <x v="5"/>
    <x v="1"/>
    <x v="0"/>
  </r>
  <r>
    <n v="10575"/>
    <x v="0"/>
    <n v="7.3529411764705881E-3"/>
    <s v="jard@gmail.com"/>
    <s v="beta malt"/>
    <x v="5"/>
    <n v="6.7114093959731542E-3"/>
    <n v="80"/>
    <n v="150"/>
    <n v="746"/>
    <n v="111900"/>
    <n v="52220"/>
    <n v="0.46666666666666667"/>
    <n v="164120"/>
    <x v="4"/>
    <x v="1"/>
    <s v="Southeast"/>
    <x v="0"/>
    <x v="6"/>
    <x v="6"/>
    <x v="2"/>
    <x v="1"/>
  </r>
  <r>
    <n v="10576"/>
    <x v="5"/>
    <n v="1.7241379310344827E-2"/>
    <s v="thomp@uk.com"/>
    <s v="grand malt"/>
    <x v="6"/>
    <n v="6.7114093959731542E-3"/>
    <n v="90"/>
    <n v="150"/>
    <n v="942"/>
    <n v="141300"/>
    <n v="56520"/>
    <n v="0.4"/>
    <n v="197820"/>
    <x v="0"/>
    <x v="0"/>
    <s v="west"/>
    <x v="1"/>
    <x v="7"/>
    <x v="7"/>
    <x v="2"/>
    <x v="2"/>
  </r>
  <r>
    <n v="10577"/>
    <x v="3"/>
    <n v="5.3763440860215058E-3"/>
    <s v="jone.ai@yahoo.com"/>
    <s v="trophy"/>
    <x v="0"/>
    <n v="6.6666666666666671E-3"/>
    <n v="150"/>
    <n v="200"/>
    <n v="724"/>
    <n v="144800"/>
    <n v="36200"/>
    <n v="0.25"/>
    <n v="181000"/>
    <x v="1"/>
    <x v="0"/>
    <s v="southsouth"/>
    <x v="2"/>
    <x v="8"/>
    <x v="8"/>
    <x v="2"/>
    <x v="0"/>
  </r>
  <r>
    <n v="10578"/>
    <x v="6"/>
    <n v="1.2658227848101266E-2"/>
    <s v="morganny@gmail.com"/>
    <s v="budweiser"/>
    <x v="1"/>
    <n v="6.6666666666666671E-3"/>
    <n v="250"/>
    <n v="500"/>
    <n v="887"/>
    <n v="443500"/>
    <n v="221750"/>
    <n v="0.5"/>
    <n v="665250"/>
    <x v="2"/>
    <x v="1"/>
    <s v="northwest"/>
    <x v="3"/>
    <x v="9"/>
    <x v="9"/>
    <x v="3"/>
    <x v="1"/>
  </r>
  <r>
    <n v="10579"/>
    <x v="7"/>
    <n v="2.0408163265306121E-2"/>
    <s v="howard_freeman@yahoo.com"/>
    <s v="castle lite"/>
    <x v="2"/>
    <n v="6.6666666666666671E-3"/>
    <n v="180"/>
    <n v="450"/>
    <n v="703"/>
    <n v="316350"/>
    <n v="189810"/>
    <n v="0.6"/>
    <n v="506160"/>
    <x v="3"/>
    <x v="1"/>
    <s v="northeast "/>
    <x v="4"/>
    <x v="10"/>
    <x v="10"/>
    <x v="3"/>
    <x v="2"/>
  </r>
  <r>
    <n v="10580"/>
    <x v="8"/>
    <n v="1.4492753623188406E-2"/>
    <s v="parentty@uk.com"/>
    <s v="eagle lager"/>
    <x v="3"/>
    <n v="6.6666666666666671E-3"/>
    <n v="170"/>
    <n v="250"/>
    <n v="930"/>
    <n v="232500"/>
    <n v="74400"/>
    <n v="0.32"/>
    <n v="306900"/>
    <x v="4"/>
    <x v="1"/>
    <s v="northcentral "/>
    <x v="4"/>
    <x v="11"/>
    <x v="11"/>
    <x v="3"/>
    <x v="1"/>
  </r>
  <r>
    <n v="10581"/>
    <x v="3"/>
    <n v="5.3763440860215058E-3"/>
    <s v="jone.ai@yahoo.com"/>
    <s v="hero"/>
    <x v="4"/>
    <n v="6.7114093959731542E-3"/>
    <n v="150"/>
    <n v="200"/>
    <n v="867"/>
    <n v="173400"/>
    <n v="43350"/>
    <n v="0.25"/>
    <n v="216750"/>
    <x v="0"/>
    <x v="0"/>
    <s v="Southeast"/>
    <x v="0"/>
    <x v="0"/>
    <x v="0"/>
    <x v="0"/>
    <x v="2"/>
  </r>
  <r>
    <n v="10582"/>
    <x v="9"/>
    <n v="1.4492753623188406E-2"/>
    <s v="smithMan@yahoo.com"/>
    <s v="beta malt"/>
    <x v="5"/>
    <n v="6.7114093959731542E-3"/>
    <n v="80"/>
    <n v="150"/>
    <n v="853"/>
    <n v="127950"/>
    <n v="59710"/>
    <n v="0.46666666666666667"/>
    <n v="187660"/>
    <x v="1"/>
    <x v="0"/>
    <s v="west"/>
    <x v="1"/>
    <x v="1"/>
    <x v="1"/>
    <x v="0"/>
    <x v="1"/>
  </r>
  <r>
    <n v="10583"/>
    <x v="3"/>
    <n v="5.3763440860215058E-3"/>
    <s v="jone.ai@yahoo.com"/>
    <s v="grand malt"/>
    <x v="6"/>
    <n v="6.7114093959731542E-3"/>
    <n v="90"/>
    <n v="150"/>
    <n v="794"/>
    <n v="119100"/>
    <n v="47640"/>
    <n v="0.4"/>
    <n v="166740"/>
    <x v="2"/>
    <x v="1"/>
    <s v="southsouth"/>
    <x v="2"/>
    <x v="2"/>
    <x v="2"/>
    <x v="0"/>
    <x v="1"/>
  </r>
  <r>
    <n v="10584"/>
    <x v="6"/>
    <n v="1.2658227848101266E-2"/>
    <s v="morganny@gmail.com"/>
    <s v="trophy"/>
    <x v="0"/>
    <n v="6.6666666666666671E-3"/>
    <n v="150"/>
    <n v="200"/>
    <n v="974"/>
    <n v="194800"/>
    <n v="48700"/>
    <n v="0.25"/>
    <n v="243500"/>
    <x v="3"/>
    <x v="1"/>
    <s v="northwest"/>
    <x v="3"/>
    <x v="3"/>
    <x v="3"/>
    <x v="1"/>
    <x v="1"/>
  </r>
  <r>
    <n v="10585"/>
    <x v="3"/>
    <n v="5.3763440860215058E-3"/>
    <s v="jone.ai@yahoo.com"/>
    <s v="budweiser"/>
    <x v="1"/>
    <n v="6.6666666666666671E-3"/>
    <n v="250"/>
    <n v="500"/>
    <n v="778"/>
    <n v="389000"/>
    <n v="194500"/>
    <n v="0.5"/>
    <n v="583500"/>
    <x v="4"/>
    <x v="1"/>
    <s v="northeast "/>
    <x v="4"/>
    <x v="4"/>
    <x v="4"/>
    <x v="1"/>
    <x v="0"/>
  </r>
  <r>
    <n v="10586"/>
    <x v="8"/>
    <n v="1.4492753623188406E-2"/>
    <s v="parentty@uk.com"/>
    <s v="castle lite"/>
    <x v="2"/>
    <n v="6.6666666666666671E-3"/>
    <n v="180"/>
    <n v="450"/>
    <n v="939"/>
    <n v="422550"/>
    <n v="253530"/>
    <n v="0.6"/>
    <n v="676080"/>
    <x v="0"/>
    <x v="0"/>
    <s v="northcentral "/>
    <x v="4"/>
    <x v="5"/>
    <x v="5"/>
    <x v="1"/>
    <x v="1"/>
  </r>
  <r>
    <n v="10587"/>
    <x v="10"/>
    <n v="1.4492753623188406E-2"/>
    <s v="kivel_go@yahoo.com"/>
    <s v="eagle lager"/>
    <x v="3"/>
    <n v="6.6666666666666671E-3"/>
    <n v="170"/>
    <n v="250"/>
    <n v="763"/>
    <n v="190750"/>
    <n v="61040"/>
    <n v="0.32"/>
    <n v="251790"/>
    <x v="1"/>
    <x v="0"/>
    <s v="Southeast"/>
    <x v="0"/>
    <x v="6"/>
    <x v="6"/>
    <x v="2"/>
    <x v="2"/>
  </r>
  <r>
    <n v="10588"/>
    <x v="9"/>
    <n v="1.4492753623188406E-2"/>
    <s v="smithMan@yahoo.com"/>
    <s v="hero"/>
    <x v="4"/>
    <n v="6.7114093959731542E-3"/>
    <n v="150"/>
    <n v="200"/>
    <n v="970"/>
    <n v="194000"/>
    <n v="48500"/>
    <n v="0.25"/>
    <n v="242500"/>
    <x v="2"/>
    <x v="1"/>
    <s v="west"/>
    <x v="1"/>
    <x v="7"/>
    <x v="7"/>
    <x v="2"/>
    <x v="0"/>
  </r>
  <r>
    <n v="10589"/>
    <x v="8"/>
    <n v="1.4492753623188406E-2"/>
    <s v="parentty@uk.com"/>
    <s v="beta malt"/>
    <x v="5"/>
    <n v="6.7114093959731542E-3"/>
    <n v="80"/>
    <n v="150"/>
    <n v="808"/>
    <n v="121200"/>
    <n v="56560"/>
    <n v="0.46666666666666667"/>
    <n v="177760"/>
    <x v="3"/>
    <x v="1"/>
    <s v="southsouth"/>
    <x v="2"/>
    <x v="8"/>
    <x v="8"/>
    <x v="2"/>
    <x v="2"/>
  </r>
  <r>
    <n v="10590"/>
    <x v="1"/>
    <n v="8.4745762711864406E-3"/>
    <s v="gillhell@uk.com"/>
    <s v="grand malt"/>
    <x v="6"/>
    <n v="6.7114093959731542E-3"/>
    <n v="90"/>
    <n v="150"/>
    <n v="952"/>
    <n v="142800"/>
    <n v="57120"/>
    <n v="0.4"/>
    <n v="199920"/>
    <x v="4"/>
    <x v="1"/>
    <s v="northwest"/>
    <x v="3"/>
    <x v="9"/>
    <x v="9"/>
    <x v="3"/>
    <x v="0"/>
  </r>
  <r>
    <n v="10591"/>
    <x v="9"/>
    <n v="1.4492753623188406E-2"/>
    <s v="smithMan@yahoo.com"/>
    <s v="trophy"/>
    <x v="0"/>
    <n v="6.6666666666666671E-3"/>
    <n v="150"/>
    <n v="200"/>
    <n v="918"/>
    <n v="183600"/>
    <n v="45900"/>
    <n v="0.25"/>
    <n v="229500"/>
    <x v="0"/>
    <x v="0"/>
    <s v="northeast "/>
    <x v="4"/>
    <x v="10"/>
    <x v="10"/>
    <x v="3"/>
    <x v="0"/>
  </r>
  <r>
    <n v="10592"/>
    <x v="3"/>
    <n v="5.3763440860215058E-3"/>
    <s v="jone.ai@yahoo.com"/>
    <s v="budweiser"/>
    <x v="1"/>
    <n v="6.6666666666666671E-3"/>
    <n v="250"/>
    <n v="500"/>
    <n v="934"/>
    <n v="467000"/>
    <n v="233500"/>
    <n v="0.5"/>
    <n v="700500"/>
    <x v="1"/>
    <x v="0"/>
    <s v="northcentral "/>
    <x v="4"/>
    <x v="11"/>
    <x v="11"/>
    <x v="3"/>
    <x v="1"/>
  </r>
  <r>
    <n v="10593"/>
    <x v="2"/>
    <n v="9.3457943925233638E-3"/>
    <s v="sorvi2000@gmail.com"/>
    <s v="castle lite"/>
    <x v="2"/>
    <n v="6.6666666666666671E-3"/>
    <n v="180"/>
    <n v="450"/>
    <n v="753"/>
    <n v="338850"/>
    <n v="203310"/>
    <n v="0.6"/>
    <n v="542160"/>
    <x v="2"/>
    <x v="1"/>
    <s v="Southeast"/>
    <x v="0"/>
    <x v="0"/>
    <x v="0"/>
    <x v="0"/>
    <x v="0"/>
  </r>
  <r>
    <n v="10594"/>
    <x v="0"/>
    <n v="7.3529411764705881E-3"/>
    <s v="jard@gmail.com"/>
    <s v="eagle lager"/>
    <x v="3"/>
    <n v="6.6666666666666671E-3"/>
    <n v="170"/>
    <n v="250"/>
    <n v="740"/>
    <n v="185000"/>
    <n v="59200"/>
    <n v="0.32"/>
    <n v="244200"/>
    <x v="3"/>
    <x v="1"/>
    <s v="west"/>
    <x v="1"/>
    <x v="1"/>
    <x v="1"/>
    <x v="0"/>
    <x v="1"/>
  </r>
  <r>
    <n v="10595"/>
    <x v="4"/>
    <n v="9.3457943925233638E-3"/>
    <s v="andy@gmail.com"/>
    <s v="hero"/>
    <x v="4"/>
    <n v="6.7114093959731542E-3"/>
    <n v="150"/>
    <n v="200"/>
    <n v="829"/>
    <n v="165800"/>
    <n v="41450"/>
    <n v="0.25"/>
    <n v="207250"/>
    <x v="4"/>
    <x v="1"/>
    <s v="southsouth"/>
    <x v="2"/>
    <x v="2"/>
    <x v="2"/>
    <x v="0"/>
    <x v="1"/>
  </r>
  <r>
    <n v="10596"/>
    <x v="7"/>
    <n v="2.0408163265306121E-2"/>
    <s v="howard_freeman@yahoo.com"/>
    <s v="beta malt"/>
    <x v="5"/>
    <n v="6.7114093959731542E-3"/>
    <n v="80"/>
    <n v="150"/>
    <n v="977"/>
    <n v="146550"/>
    <n v="68390"/>
    <n v="0.46666666666666667"/>
    <n v="214940"/>
    <x v="0"/>
    <x v="0"/>
    <s v="northwest"/>
    <x v="3"/>
    <x v="3"/>
    <x v="3"/>
    <x v="1"/>
    <x v="1"/>
  </r>
  <r>
    <n v="10597"/>
    <x v="1"/>
    <n v="8.4745762711864406E-3"/>
    <s v="gillhell@uk.com"/>
    <s v="grand malt"/>
    <x v="6"/>
    <n v="6.7114093959731542E-3"/>
    <n v="90"/>
    <n v="150"/>
    <n v="968"/>
    <n v="145200"/>
    <n v="58080"/>
    <n v="0.4"/>
    <n v="203280"/>
    <x v="1"/>
    <x v="0"/>
    <s v="northeast "/>
    <x v="4"/>
    <x v="4"/>
    <x v="4"/>
    <x v="1"/>
    <x v="1"/>
  </r>
  <r>
    <n v="10598"/>
    <x v="1"/>
    <n v="8.4745762711864406E-3"/>
    <s v="gillhell@uk.com"/>
    <s v="trophy"/>
    <x v="0"/>
    <n v="6.6666666666666671E-3"/>
    <n v="150"/>
    <n v="200"/>
    <n v="797"/>
    <n v="159400"/>
    <n v="39850"/>
    <n v="0.25"/>
    <n v="199250"/>
    <x v="2"/>
    <x v="1"/>
    <s v="northcentral "/>
    <x v="4"/>
    <x v="5"/>
    <x v="5"/>
    <x v="1"/>
    <x v="2"/>
  </r>
  <r>
    <n v="10599"/>
    <x v="10"/>
    <n v="1.4492753623188406E-2"/>
    <s v="kivel_go@yahoo.com"/>
    <s v="budweiser"/>
    <x v="1"/>
    <n v="6.6666666666666671E-3"/>
    <n v="250"/>
    <n v="500"/>
    <n v="926"/>
    <n v="463000"/>
    <n v="231500"/>
    <n v="0.5"/>
    <n v="694500"/>
    <x v="3"/>
    <x v="1"/>
    <s v="Southeast"/>
    <x v="0"/>
    <x v="6"/>
    <x v="6"/>
    <x v="2"/>
    <x v="1"/>
  </r>
  <r>
    <n v="10600"/>
    <x v="3"/>
    <n v="5.3763440860215058E-3"/>
    <s v="jone.ai@yahoo.com"/>
    <s v="castle lite"/>
    <x v="2"/>
    <n v="6.6666666666666671E-3"/>
    <n v="180"/>
    <n v="450"/>
    <n v="925"/>
    <n v="416250"/>
    <n v="249750"/>
    <n v="0.6"/>
    <n v="666000"/>
    <x v="4"/>
    <x v="1"/>
    <s v="west"/>
    <x v="1"/>
    <x v="7"/>
    <x v="7"/>
    <x v="2"/>
    <x v="0"/>
  </r>
  <r>
    <n v="10601"/>
    <x v="6"/>
    <n v="1.2658227848101266E-2"/>
    <s v="morganny@gmail.com"/>
    <s v="eagle lager"/>
    <x v="3"/>
    <n v="6.6666666666666671E-3"/>
    <n v="170"/>
    <n v="250"/>
    <n v="911"/>
    <n v="227750"/>
    <n v="72880"/>
    <n v="0.32"/>
    <n v="300630"/>
    <x v="0"/>
    <x v="0"/>
    <s v="southsouth"/>
    <x v="2"/>
    <x v="8"/>
    <x v="8"/>
    <x v="2"/>
    <x v="2"/>
  </r>
  <r>
    <n v="10602"/>
    <x v="10"/>
    <n v="1.4492753623188406E-2"/>
    <s v="kivel_go@yahoo.com"/>
    <s v="hero"/>
    <x v="4"/>
    <n v="6.7114093959731542E-3"/>
    <n v="150"/>
    <n v="200"/>
    <n v="709"/>
    <n v="141800"/>
    <n v="35450"/>
    <n v="0.25"/>
    <n v="177250"/>
    <x v="1"/>
    <x v="0"/>
    <s v="northwest"/>
    <x v="3"/>
    <x v="9"/>
    <x v="9"/>
    <x v="3"/>
    <x v="2"/>
  </r>
  <r>
    <n v="10603"/>
    <x v="2"/>
    <n v="9.3457943925233638E-3"/>
    <s v="sorvi2000@gmail.com"/>
    <s v="beta malt"/>
    <x v="5"/>
    <n v="6.7114093959731542E-3"/>
    <n v="80"/>
    <n v="150"/>
    <n v="791"/>
    <n v="118650"/>
    <n v="55370"/>
    <n v="0.46666666666666667"/>
    <n v="174020"/>
    <x v="2"/>
    <x v="1"/>
    <s v="northeast "/>
    <x v="4"/>
    <x v="10"/>
    <x v="10"/>
    <x v="3"/>
    <x v="0"/>
  </r>
  <r>
    <n v="10604"/>
    <x v="1"/>
    <n v="8.4745762711864406E-3"/>
    <s v="gillhell@uk.com"/>
    <s v="grand malt"/>
    <x v="6"/>
    <n v="6.7114093959731542E-3"/>
    <n v="90"/>
    <n v="150"/>
    <n v="702"/>
    <n v="105300"/>
    <n v="42120"/>
    <n v="0.4"/>
    <n v="147420"/>
    <x v="3"/>
    <x v="1"/>
    <s v="northcentral "/>
    <x v="4"/>
    <x v="11"/>
    <x v="11"/>
    <x v="3"/>
    <x v="1"/>
  </r>
  <r>
    <n v="10605"/>
    <x v="2"/>
    <n v="9.3457943925233638E-3"/>
    <s v="sorvi2000@gmail.com"/>
    <s v="trophy"/>
    <x v="0"/>
    <n v="6.6666666666666671E-3"/>
    <n v="150"/>
    <n v="200"/>
    <n v="922"/>
    <n v="184400"/>
    <n v="46100"/>
    <n v="0.25"/>
    <n v="230500"/>
    <x v="4"/>
    <x v="1"/>
    <s v="Southeast"/>
    <x v="0"/>
    <x v="0"/>
    <x v="0"/>
    <x v="0"/>
    <x v="2"/>
  </r>
  <r>
    <n v="10606"/>
    <x v="5"/>
    <n v="1.7241379310344827E-2"/>
    <s v="thomp@uk.com"/>
    <s v="budweiser"/>
    <x v="1"/>
    <n v="6.6666666666666671E-3"/>
    <n v="250"/>
    <n v="500"/>
    <n v="957"/>
    <n v="478500"/>
    <n v="239250"/>
    <n v="0.5"/>
    <n v="717750"/>
    <x v="0"/>
    <x v="0"/>
    <s v="west"/>
    <x v="1"/>
    <x v="1"/>
    <x v="1"/>
    <x v="0"/>
    <x v="0"/>
  </r>
  <r>
    <n v="10607"/>
    <x v="4"/>
    <n v="9.3457943925233638E-3"/>
    <s v="andy@gmail.com"/>
    <s v="castle lite"/>
    <x v="2"/>
    <n v="6.6666666666666671E-3"/>
    <n v="180"/>
    <n v="450"/>
    <n v="811"/>
    <n v="364950"/>
    <n v="218970"/>
    <n v="0.6"/>
    <n v="583920"/>
    <x v="1"/>
    <x v="0"/>
    <s v="southsouth"/>
    <x v="2"/>
    <x v="2"/>
    <x v="2"/>
    <x v="0"/>
    <x v="2"/>
  </r>
  <r>
    <n v="10608"/>
    <x v="0"/>
    <n v="7.3529411764705881E-3"/>
    <s v="jard@gmail.com"/>
    <s v="eagle lager"/>
    <x v="3"/>
    <n v="6.6666666666666671E-3"/>
    <n v="170"/>
    <n v="250"/>
    <n v="776"/>
    <n v="194000"/>
    <n v="62080"/>
    <n v="0.32"/>
    <n v="256080"/>
    <x v="2"/>
    <x v="1"/>
    <s v="northwest"/>
    <x v="3"/>
    <x v="3"/>
    <x v="3"/>
    <x v="1"/>
    <x v="1"/>
  </r>
  <r>
    <n v="10609"/>
    <x v="0"/>
    <n v="7.3529411764705881E-3"/>
    <s v="jard@gmail.com"/>
    <s v="hero"/>
    <x v="4"/>
    <n v="6.7114093959731542E-3"/>
    <n v="150"/>
    <n v="200"/>
    <n v="998"/>
    <n v="199600"/>
    <n v="49900"/>
    <n v="0.25"/>
    <n v="249500"/>
    <x v="3"/>
    <x v="1"/>
    <s v="northeast "/>
    <x v="4"/>
    <x v="4"/>
    <x v="4"/>
    <x v="1"/>
    <x v="1"/>
  </r>
  <r>
    <n v="10610"/>
    <x v="4"/>
    <n v="9.3457943925233638E-3"/>
    <s v="andy@gmail.com"/>
    <s v="beta malt"/>
    <x v="5"/>
    <n v="6.7114093959731542E-3"/>
    <n v="80"/>
    <n v="150"/>
    <n v="872"/>
    <n v="130800"/>
    <n v="61040"/>
    <n v="0.46666666666666667"/>
    <n v="191840"/>
    <x v="4"/>
    <x v="1"/>
    <s v="northcentral "/>
    <x v="4"/>
    <x v="5"/>
    <x v="5"/>
    <x v="1"/>
    <x v="2"/>
  </r>
  <r>
    <n v="10611"/>
    <x v="3"/>
    <n v="5.3763440860215058E-3"/>
    <s v="jone.ai@yahoo.com"/>
    <s v="grand malt"/>
    <x v="6"/>
    <n v="6.7114093959731542E-3"/>
    <n v="90"/>
    <n v="150"/>
    <n v="763"/>
    <n v="114450"/>
    <n v="45780"/>
    <n v="0.4"/>
    <n v="160230"/>
    <x v="0"/>
    <x v="0"/>
    <s v="Southeast"/>
    <x v="0"/>
    <x v="6"/>
    <x v="6"/>
    <x v="2"/>
    <x v="0"/>
  </r>
  <r>
    <n v="10612"/>
    <x v="6"/>
    <n v="1.2658227848101266E-2"/>
    <s v="morganny@gmail.com"/>
    <s v="trophy"/>
    <x v="0"/>
    <n v="6.6666666666666671E-3"/>
    <n v="150"/>
    <n v="200"/>
    <n v="822"/>
    <n v="164400"/>
    <n v="41100"/>
    <n v="0.25"/>
    <n v="205500"/>
    <x v="1"/>
    <x v="0"/>
    <s v="west"/>
    <x v="1"/>
    <x v="7"/>
    <x v="7"/>
    <x v="2"/>
    <x v="2"/>
  </r>
  <r>
    <n v="10613"/>
    <x v="10"/>
    <n v="1.4492753623188406E-2"/>
    <s v="kivel_go@yahoo.com"/>
    <s v="budweiser"/>
    <x v="1"/>
    <n v="6.6666666666666671E-3"/>
    <n v="250"/>
    <n v="500"/>
    <n v="721"/>
    <n v="360500"/>
    <n v="180250"/>
    <n v="0.5"/>
    <n v="540750"/>
    <x v="2"/>
    <x v="1"/>
    <s v="southsouth"/>
    <x v="2"/>
    <x v="8"/>
    <x v="8"/>
    <x v="2"/>
    <x v="1"/>
  </r>
  <r>
    <n v="10614"/>
    <x v="2"/>
    <n v="9.3457943925233638E-3"/>
    <s v="sorvi2000@gmail.com"/>
    <s v="castle lite"/>
    <x v="2"/>
    <n v="6.6666666666666671E-3"/>
    <n v="180"/>
    <n v="450"/>
    <n v="890"/>
    <n v="400500"/>
    <n v="240300"/>
    <n v="0.6"/>
    <n v="640800"/>
    <x v="3"/>
    <x v="1"/>
    <s v="northwest"/>
    <x v="3"/>
    <x v="9"/>
    <x v="9"/>
    <x v="3"/>
    <x v="2"/>
  </r>
  <r>
    <n v="10615"/>
    <x v="1"/>
    <n v="8.4745762711864406E-3"/>
    <s v="gillhell@uk.com"/>
    <s v="eagle lager"/>
    <x v="3"/>
    <n v="6.6666666666666671E-3"/>
    <n v="170"/>
    <n v="250"/>
    <n v="860"/>
    <n v="215000"/>
    <n v="68800"/>
    <n v="0.32"/>
    <n v="283800"/>
    <x v="4"/>
    <x v="1"/>
    <s v="northeast "/>
    <x v="4"/>
    <x v="10"/>
    <x v="10"/>
    <x v="3"/>
    <x v="0"/>
  </r>
  <r>
    <n v="10616"/>
    <x v="2"/>
    <n v="9.3457943925233638E-3"/>
    <s v="sorvi2000@gmail.com"/>
    <s v="hero"/>
    <x v="4"/>
    <n v="6.7114093959731542E-3"/>
    <n v="150"/>
    <n v="200"/>
    <n v="824"/>
    <n v="164800"/>
    <n v="41200"/>
    <n v="0.25"/>
    <n v="206000"/>
    <x v="0"/>
    <x v="0"/>
    <s v="northcentral "/>
    <x v="4"/>
    <x v="11"/>
    <x v="11"/>
    <x v="3"/>
    <x v="2"/>
  </r>
  <r>
    <n v="10617"/>
    <x v="5"/>
    <n v="1.7241379310344827E-2"/>
    <s v="thomp@uk.com"/>
    <s v="beta malt"/>
    <x v="5"/>
    <n v="6.7114093959731542E-3"/>
    <n v="80"/>
    <n v="150"/>
    <n v="916"/>
    <n v="137400"/>
    <n v="64120"/>
    <n v="0.46666666666666667"/>
    <n v="201520"/>
    <x v="1"/>
    <x v="0"/>
    <s v="Southeast"/>
    <x v="0"/>
    <x v="0"/>
    <x v="0"/>
    <x v="0"/>
    <x v="2"/>
  </r>
  <r>
    <n v="10618"/>
    <x v="4"/>
    <n v="9.3457943925233638E-3"/>
    <s v="andy@gmail.com"/>
    <s v="grand malt"/>
    <x v="6"/>
    <n v="6.7114093959731542E-3"/>
    <n v="90"/>
    <n v="150"/>
    <n v="855"/>
    <n v="128250"/>
    <n v="51300"/>
    <n v="0.4"/>
    <n v="179550"/>
    <x v="2"/>
    <x v="1"/>
    <s v="west"/>
    <x v="1"/>
    <x v="1"/>
    <x v="1"/>
    <x v="0"/>
    <x v="0"/>
  </r>
  <r>
    <n v="10619"/>
    <x v="0"/>
    <n v="7.3529411764705881E-3"/>
    <s v="jard@gmail.com"/>
    <s v="trophy"/>
    <x v="0"/>
    <n v="6.6666666666666671E-3"/>
    <n v="150"/>
    <n v="200"/>
    <n v="715"/>
    <n v="143000"/>
    <n v="35750"/>
    <n v="0.25"/>
    <n v="178750"/>
    <x v="3"/>
    <x v="1"/>
    <s v="southsouth"/>
    <x v="2"/>
    <x v="2"/>
    <x v="2"/>
    <x v="0"/>
    <x v="1"/>
  </r>
  <r>
    <n v="10620"/>
    <x v="0"/>
    <n v="7.3529411764705881E-3"/>
    <s v="jard@gmail.com"/>
    <s v="budweiser"/>
    <x v="1"/>
    <n v="6.6666666666666671E-3"/>
    <n v="250"/>
    <n v="500"/>
    <n v="940"/>
    <n v="470000"/>
    <n v="235000"/>
    <n v="0.5"/>
    <n v="705000"/>
    <x v="4"/>
    <x v="1"/>
    <s v="northwest"/>
    <x v="3"/>
    <x v="3"/>
    <x v="3"/>
    <x v="1"/>
    <x v="0"/>
  </r>
  <r>
    <n v="10621"/>
    <x v="4"/>
    <n v="9.3457943925233638E-3"/>
    <s v="andy@gmail.com"/>
    <s v="castle lite"/>
    <x v="2"/>
    <n v="6.6666666666666671E-3"/>
    <n v="180"/>
    <n v="450"/>
    <n v="847"/>
    <n v="381150"/>
    <n v="228690"/>
    <n v="0.6"/>
    <n v="609840"/>
    <x v="0"/>
    <x v="0"/>
    <s v="northeast "/>
    <x v="4"/>
    <x v="4"/>
    <x v="4"/>
    <x v="1"/>
    <x v="0"/>
  </r>
  <r>
    <n v="10622"/>
    <x v="0"/>
    <n v="7.3529411764705881E-3"/>
    <s v="jard@gmail.com"/>
    <s v="eagle lager"/>
    <x v="3"/>
    <n v="6.6666666666666671E-3"/>
    <n v="170"/>
    <n v="250"/>
    <n v="889"/>
    <n v="222250"/>
    <n v="71120"/>
    <n v="0.32"/>
    <n v="293370"/>
    <x v="1"/>
    <x v="0"/>
    <s v="northcentral "/>
    <x v="4"/>
    <x v="5"/>
    <x v="5"/>
    <x v="1"/>
    <x v="2"/>
  </r>
  <r>
    <n v="10623"/>
    <x v="1"/>
    <n v="8.4745762711864406E-3"/>
    <s v="gillhell@uk.com"/>
    <s v="hero"/>
    <x v="4"/>
    <n v="6.7114093959731542E-3"/>
    <n v="150"/>
    <n v="200"/>
    <n v="928"/>
    <n v="185600"/>
    <n v="46400"/>
    <n v="0.25"/>
    <n v="232000"/>
    <x v="2"/>
    <x v="1"/>
    <s v="Southeast"/>
    <x v="0"/>
    <x v="6"/>
    <x v="6"/>
    <x v="2"/>
    <x v="0"/>
  </r>
  <r>
    <n v="10624"/>
    <x v="2"/>
    <n v="9.3457943925233638E-3"/>
    <s v="sorvi2000@gmail.com"/>
    <s v="beta malt"/>
    <x v="5"/>
    <n v="6.7114093959731542E-3"/>
    <n v="80"/>
    <n v="150"/>
    <n v="943"/>
    <n v="141450"/>
    <n v="66010"/>
    <n v="0.46666666666666667"/>
    <n v="207460"/>
    <x v="3"/>
    <x v="1"/>
    <s v="west"/>
    <x v="1"/>
    <x v="7"/>
    <x v="7"/>
    <x v="2"/>
    <x v="0"/>
  </r>
  <r>
    <n v="10625"/>
    <x v="3"/>
    <n v="5.3763440860215058E-3"/>
    <s v="jone.ai@yahoo.com"/>
    <s v="grand malt"/>
    <x v="6"/>
    <n v="6.7114093959731542E-3"/>
    <n v="90"/>
    <n v="150"/>
    <n v="716"/>
    <n v="107400"/>
    <n v="42960"/>
    <n v="0.4"/>
    <n v="150360"/>
    <x v="4"/>
    <x v="1"/>
    <s v="southsouth"/>
    <x v="2"/>
    <x v="8"/>
    <x v="8"/>
    <x v="2"/>
    <x v="1"/>
  </r>
  <r>
    <n v="10626"/>
    <x v="4"/>
    <n v="9.3457943925233638E-3"/>
    <s v="andy@gmail.com"/>
    <s v="trophy"/>
    <x v="0"/>
    <n v="6.6666666666666671E-3"/>
    <n v="150"/>
    <n v="200"/>
    <n v="757"/>
    <n v="151400"/>
    <n v="37850"/>
    <n v="0.25"/>
    <n v="189250"/>
    <x v="0"/>
    <x v="0"/>
    <s v="northwest"/>
    <x v="3"/>
    <x v="9"/>
    <x v="9"/>
    <x v="3"/>
    <x v="1"/>
  </r>
  <r>
    <n v="10627"/>
    <x v="0"/>
    <n v="7.3529411764705881E-3"/>
    <s v="jard@gmail.com"/>
    <s v="budweiser"/>
    <x v="1"/>
    <n v="6.6666666666666671E-3"/>
    <n v="250"/>
    <n v="500"/>
    <n v="795"/>
    <n v="397500"/>
    <n v="198750"/>
    <n v="0.5"/>
    <n v="596250"/>
    <x v="1"/>
    <x v="0"/>
    <s v="northeast "/>
    <x v="4"/>
    <x v="10"/>
    <x v="10"/>
    <x v="3"/>
    <x v="2"/>
  </r>
  <r>
    <n v="10628"/>
    <x v="5"/>
    <n v="1.7241379310344827E-2"/>
    <s v="thomp@uk.com"/>
    <s v="castle lite"/>
    <x v="2"/>
    <n v="6.6666666666666671E-3"/>
    <n v="180"/>
    <n v="450"/>
    <n v="940"/>
    <n v="423000"/>
    <n v="253800"/>
    <n v="0.6"/>
    <n v="676800"/>
    <x v="2"/>
    <x v="1"/>
    <s v="northcentral "/>
    <x v="4"/>
    <x v="11"/>
    <x v="11"/>
    <x v="3"/>
    <x v="0"/>
  </r>
  <r>
    <n v="10629"/>
    <x v="3"/>
    <n v="5.3763440860215058E-3"/>
    <s v="jone.ai@yahoo.com"/>
    <s v="eagle lager"/>
    <x v="3"/>
    <n v="6.6666666666666671E-3"/>
    <n v="170"/>
    <n v="250"/>
    <n v="899"/>
    <n v="224750"/>
    <n v="71920"/>
    <n v="0.32"/>
    <n v="296670"/>
    <x v="3"/>
    <x v="1"/>
    <s v="Southeast"/>
    <x v="0"/>
    <x v="0"/>
    <x v="0"/>
    <x v="0"/>
    <x v="0"/>
  </r>
  <r>
    <n v="10630"/>
    <x v="6"/>
    <n v="1.2658227848101266E-2"/>
    <s v="morganny@gmail.com"/>
    <s v="hero"/>
    <x v="4"/>
    <n v="6.7114093959731542E-3"/>
    <n v="150"/>
    <n v="200"/>
    <n v="907"/>
    <n v="181400"/>
    <n v="45350"/>
    <n v="0.25"/>
    <n v="226750"/>
    <x v="4"/>
    <x v="1"/>
    <s v="west"/>
    <x v="1"/>
    <x v="1"/>
    <x v="1"/>
    <x v="0"/>
    <x v="1"/>
  </r>
  <r>
    <n v="10631"/>
    <x v="7"/>
    <n v="2.0408163265306121E-2"/>
    <s v="howard_freeman@yahoo.com"/>
    <s v="beta malt"/>
    <x v="5"/>
    <n v="6.7114093959731542E-3"/>
    <n v="80"/>
    <n v="150"/>
    <n v="929"/>
    <n v="139350"/>
    <n v="65030"/>
    <n v="0.46666666666666667"/>
    <n v="204380"/>
    <x v="0"/>
    <x v="0"/>
    <s v="southsouth"/>
    <x v="2"/>
    <x v="2"/>
    <x v="2"/>
    <x v="0"/>
    <x v="0"/>
  </r>
  <r>
    <n v="10632"/>
    <x v="8"/>
    <n v="1.4492753623188406E-2"/>
    <s v="parentty@uk.com"/>
    <s v="grand malt"/>
    <x v="6"/>
    <n v="6.7114093959731542E-3"/>
    <n v="90"/>
    <n v="150"/>
    <n v="790"/>
    <n v="118500"/>
    <n v="47400"/>
    <n v="0.4"/>
    <n v="165900"/>
    <x v="1"/>
    <x v="0"/>
    <s v="northwest"/>
    <x v="3"/>
    <x v="3"/>
    <x v="3"/>
    <x v="1"/>
    <x v="1"/>
  </r>
  <r>
    <n v="10633"/>
    <x v="3"/>
    <n v="5.3763440860215058E-3"/>
    <s v="jone.ai@yahoo.com"/>
    <s v="trophy"/>
    <x v="0"/>
    <n v="6.6666666666666671E-3"/>
    <n v="150"/>
    <n v="200"/>
    <n v="939"/>
    <n v="187800"/>
    <n v="46950"/>
    <n v="0.25"/>
    <n v="234750"/>
    <x v="2"/>
    <x v="1"/>
    <s v="northeast "/>
    <x v="4"/>
    <x v="4"/>
    <x v="4"/>
    <x v="1"/>
    <x v="1"/>
  </r>
  <r>
    <n v="10634"/>
    <x v="9"/>
    <n v="1.4492753623188406E-2"/>
    <s v="smithMan@yahoo.com"/>
    <s v="budweiser"/>
    <x v="1"/>
    <n v="6.6666666666666671E-3"/>
    <n v="250"/>
    <n v="500"/>
    <n v="720"/>
    <n v="360000"/>
    <n v="180000"/>
    <n v="0.5"/>
    <n v="540000"/>
    <x v="3"/>
    <x v="1"/>
    <s v="northcentral "/>
    <x v="4"/>
    <x v="5"/>
    <x v="5"/>
    <x v="1"/>
    <x v="0"/>
  </r>
  <r>
    <n v="10635"/>
    <x v="3"/>
    <n v="5.3763440860215058E-3"/>
    <s v="jone.ai@yahoo.com"/>
    <s v="castle lite"/>
    <x v="2"/>
    <n v="6.6666666666666671E-3"/>
    <n v="180"/>
    <n v="450"/>
    <n v="745"/>
    <n v="335250"/>
    <n v="201150"/>
    <n v="0.6"/>
    <n v="536400"/>
    <x v="4"/>
    <x v="1"/>
    <s v="Southeast"/>
    <x v="0"/>
    <x v="6"/>
    <x v="6"/>
    <x v="2"/>
    <x v="1"/>
  </r>
  <r>
    <n v="10636"/>
    <x v="0"/>
    <n v="7.3529411764705881E-3"/>
    <s v="jard@gmail.com"/>
    <s v="eagle lager"/>
    <x v="3"/>
    <n v="6.6666666666666671E-3"/>
    <n v="170"/>
    <n v="250"/>
    <n v="846"/>
    <n v="211500"/>
    <n v="67680"/>
    <n v="0.32"/>
    <n v="279180"/>
    <x v="0"/>
    <x v="0"/>
    <s v="west"/>
    <x v="1"/>
    <x v="7"/>
    <x v="7"/>
    <x v="2"/>
    <x v="2"/>
  </r>
  <r>
    <n v="10637"/>
    <x v="1"/>
    <n v="8.4745762711864406E-3"/>
    <s v="gillhell@uk.com"/>
    <s v="hero"/>
    <x v="4"/>
    <n v="6.7114093959731542E-3"/>
    <n v="150"/>
    <n v="200"/>
    <n v="937"/>
    <n v="187400"/>
    <n v="46850"/>
    <n v="0.25"/>
    <n v="234250"/>
    <x v="1"/>
    <x v="0"/>
    <s v="southsouth"/>
    <x v="2"/>
    <x v="8"/>
    <x v="8"/>
    <x v="2"/>
    <x v="1"/>
  </r>
  <r>
    <n v="10638"/>
    <x v="2"/>
    <n v="9.3457943925233638E-3"/>
    <s v="sorvi2000@gmail.com"/>
    <s v="beta malt"/>
    <x v="5"/>
    <n v="6.7114093959731542E-3"/>
    <n v="80"/>
    <n v="150"/>
    <n v="874"/>
    <n v="131100"/>
    <n v="61180"/>
    <n v="0.46666666666666667"/>
    <n v="192280"/>
    <x v="2"/>
    <x v="1"/>
    <s v="northwest"/>
    <x v="3"/>
    <x v="9"/>
    <x v="9"/>
    <x v="3"/>
    <x v="1"/>
  </r>
  <r>
    <n v="10639"/>
    <x v="3"/>
    <n v="5.3763440860215058E-3"/>
    <s v="jone.ai@yahoo.com"/>
    <s v="grand malt"/>
    <x v="6"/>
    <n v="6.7114093959731542E-3"/>
    <n v="90"/>
    <n v="150"/>
    <n v="822"/>
    <n v="123300"/>
    <n v="49320"/>
    <n v="0.4"/>
    <n v="172620"/>
    <x v="3"/>
    <x v="1"/>
    <s v="northeast "/>
    <x v="4"/>
    <x v="10"/>
    <x v="10"/>
    <x v="3"/>
    <x v="1"/>
  </r>
  <r>
    <n v="10640"/>
    <x v="4"/>
    <n v="9.3457943925233638E-3"/>
    <s v="andy@gmail.com"/>
    <s v="trophy"/>
    <x v="0"/>
    <n v="6.6666666666666671E-3"/>
    <n v="150"/>
    <n v="200"/>
    <n v="737"/>
    <n v="147400"/>
    <n v="36850"/>
    <n v="0.25"/>
    <n v="184250"/>
    <x v="4"/>
    <x v="1"/>
    <s v="northcentral "/>
    <x v="4"/>
    <x v="11"/>
    <x v="11"/>
    <x v="3"/>
    <x v="2"/>
  </r>
  <r>
    <n v="10641"/>
    <x v="0"/>
    <n v="7.3529411764705881E-3"/>
    <s v="jard@gmail.com"/>
    <s v="budweiser"/>
    <x v="1"/>
    <n v="6.6666666666666671E-3"/>
    <n v="250"/>
    <n v="500"/>
    <n v="759"/>
    <n v="379500"/>
    <n v="189750"/>
    <n v="0.5"/>
    <n v="569250"/>
    <x v="0"/>
    <x v="0"/>
    <s v="Southeast"/>
    <x v="0"/>
    <x v="0"/>
    <x v="0"/>
    <x v="0"/>
    <x v="1"/>
  </r>
  <r>
    <n v="10642"/>
    <x v="5"/>
    <n v="1.7241379310344827E-2"/>
    <s v="thomp@uk.com"/>
    <s v="castle lite"/>
    <x v="2"/>
    <n v="6.6666666666666671E-3"/>
    <n v="180"/>
    <n v="450"/>
    <n v="877"/>
    <n v="394650"/>
    <n v="236790"/>
    <n v="0.6"/>
    <n v="631440"/>
    <x v="1"/>
    <x v="0"/>
    <s v="west"/>
    <x v="1"/>
    <x v="1"/>
    <x v="1"/>
    <x v="0"/>
    <x v="1"/>
  </r>
  <r>
    <n v="10643"/>
    <x v="3"/>
    <n v="5.3763440860215058E-3"/>
    <s v="jone.ai@yahoo.com"/>
    <s v="eagle lager"/>
    <x v="3"/>
    <n v="6.6666666666666671E-3"/>
    <n v="170"/>
    <n v="250"/>
    <n v="874"/>
    <n v="218500"/>
    <n v="69920"/>
    <n v="0.32"/>
    <n v="288420"/>
    <x v="2"/>
    <x v="1"/>
    <s v="southsouth"/>
    <x v="2"/>
    <x v="2"/>
    <x v="2"/>
    <x v="0"/>
    <x v="2"/>
  </r>
  <r>
    <n v="10644"/>
    <x v="6"/>
    <n v="1.2658227848101266E-2"/>
    <s v="morganny@gmail.com"/>
    <s v="hero"/>
    <x v="4"/>
    <n v="6.7114093959731542E-3"/>
    <n v="150"/>
    <n v="200"/>
    <n v="763"/>
    <n v="152600"/>
    <n v="38150"/>
    <n v="0.25"/>
    <n v="190750"/>
    <x v="3"/>
    <x v="1"/>
    <s v="northwest"/>
    <x v="3"/>
    <x v="3"/>
    <x v="3"/>
    <x v="1"/>
    <x v="1"/>
  </r>
  <r>
    <n v="10645"/>
    <x v="7"/>
    <n v="2.0408163265306121E-2"/>
    <s v="howard_freeman@yahoo.com"/>
    <s v="beta malt"/>
    <x v="5"/>
    <n v="6.7114093959731542E-3"/>
    <n v="80"/>
    <n v="150"/>
    <n v="793"/>
    <n v="118950"/>
    <n v="55510"/>
    <n v="0.46666666666666667"/>
    <n v="174460"/>
    <x v="4"/>
    <x v="1"/>
    <s v="northeast "/>
    <x v="4"/>
    <x v="4"/>
    <x v="4"/>
    <x v="1"/>
    <x v="1"/>
  </r>
  <r>
    <n v="10646"/>
    <x v="8"/>
    <n v="1.4492753623188406E-2"/>
    <s v="parentty@uk.com"/>
    <s v="grand malt"/>
    <x v="6"/>
    <n v="6.7114093959731542E-3"/>
    <n v="90"/>
    <n v="150"/>
    <n v="937"/>
    <n v="140550"/>
    <n v="56220"/>
    <n v="0.4"/>
    <n v="196770"/>
    <x v="0"/>
    <x v="0"/>
    <s v="northcentral "/>
    <x v="4"/>
    <x v="5"/>
    <x v="5"/>
    <x v="1"/>
    <x v="0"/>
  </r>
  <r>
    <n v="10647"/>
    <x v="3"/>
    <n v="5.3763440860215058E-3"/>
    <s v="jone.ai@yahoo.com"/>
    <s v="trophy"/>
    <x v="0"/>
    <n v="6.6666666666666671E-3"/>
    <n v="150"/>
    <n v="200"/>
    <n v="865"/>
    <n v="173000"/>
    <n v="43250"/>
    <n v="0.25"/>
    <n v="216250"/>
    <x v="1"/>
    <x v="0"/>
    <s v="Southeast"/>
    <x v="0"/>
    <x v="6"/>
    <x v="6"/>
    <x v="2"/>
    <x v="1"/>
  </r>
  <r>
    <n v="10648"/>
    <x v="9"/>
    <n v="1.4492753623188406E-2"/>
    <s v="smithMan@yahoo.com"/>
    <s v="budweiser"/>
    <x v="1"/>
    <n v="6.6666666666666671E-3"/>
    <n v="250"/>
    <n v="500"/>
    <n v="942"/>
    <n v="471000"/>
    <n v="235500"/>
    <n v="0.5"/>
    <n v="706500"/>
    <x v="2"/>
    <x v="1"/>
    <s v="west"/>
    <x v="1"/>
    <x v="7"/>
    <x v="7"/>
    <x v="2"/>
    <x v="0"/>
  </r>
  <r>
    <n v="10649"/>
    <x v="3"/>
    <n v="5.3763440860215058E-3"/>
    <s v="jone.ai@yahoo.com"/>
    <s v="castle lite"/>
    <x v="2"/>
    <n v="6.6666666666666671E-3"/>
    <n v="180"/>
    <n v="450"/>
    <n v="815"/>
    <n v="366750"/>
    <n v="220050"/>
    <n v="0.6"/>
    <n v="586800"/>
    <x v="3"/>
    <x v="1"/>
    <s v="southsouth"/>
    <x v="2"/>
    <x v="8"/>
    <x v="8"/>
    <x v="2"/>
    <x v="2"/>
  </r>
  <r>
    <n v="10650"/>
    <x v="6"/>
    <n v="1.2658227848101266E-2"/>
    <s v="morganny@gmail.com"/>
    <s v="eagle lager"/>
    <x v="3"/>
    <n v="6.6666666666666671E-3"/>
    <n v="170"/>
    <n v="250"/>
    <n v="958"/>
    <n v="239500"/>
    <n v="76640"/>
    <n v="0.32"/>
    <n v="316140"/>
    <x v="4"/>
    <x v="1"/>
    <s v="northwest"/>
    <x v="3"/>
    <x v="9"/>
    <x v="9"/>
    <x v="3"/>
    <x v="0"/>
  </r>
  <r>
    <n v="10651"/>
    <x v="3"/>
    <n v="5.3763440860215058E-3"/>
    <s v="jone.ai@yahoo.com"/>
    <s v="hero"/>
    <x v="4"/>
    <n v="6.7114093959731542E-3"/>
    <n v="150"/>
    <n v="200"/>
    <n v="869"/>
    <n v="173800"/>
    <n v="43450"/>
    <n v="0.25"/>
    <n v="217250"/>
    <x v="0"/>
    <x v="0"/>
    <s v="northeast "/>
    <x v="4"/>
    <x v="10"/>
    <x v="10"/>
    <x v="3"/>
    <x v="1"/>
  </r>
  <r>
    <n v="10652"/>
    <x v="8"/>
    <n v="1.4492753623188406E-2"/>
    <s v="parentty@uk.com"/>
    <s v="beta malt"/>
    <x v="5"/>
    <n v="6.7114093959731542E-3"/>
    <n v="80"/>
    <n v="150"/>
    <n v="750"/>
    <n v="112500"/>
    <n v="52500"/>
    <n v="0.46666666666666667"/>
    <n v="165000"/>
    <x v="1"/>
    <x v="0"/>
    <s v="northcentral "/>
    <x v="4"/>
    <x v="11"/>
    <x v="11"/>
    <x v="3"/>
    <x v="1"/>
  </r>
  <r>
    <n v="10653"/>
    <x v="10"/>
    <n v="1.4492753623188406E-2"/>
    <s v="kivel_go@yahoo.com"/>
    <s v="grand malt"/>
    <x v="6"/>
    <n v="6.7114093959731542E-3"/>
    <n v="90"/>
    <n v="150"/>
    <n v="702"/>
    <n v="105300"/>
    <n v="42120"/>
    <n v="0.4"/>
    <n v="147420"/>
    <x v="2"/>
    <x v="1"/>
    <s v="Southeast"/>
    <x v="0"/>
    <x v="0"/>
    <x v="0"/>
    <x v="0"/>
    <x v="2"/>
  </r>
  <r>
    <n v="10654"/>
    <x v="9"/>
    <n v="1.4492753623188406E-2"/>
    <s v="smithMan@yahoo.com"/>
    <s v="trophy"/>
    <x v="0"/>
    <n v="6.6666666666666671E-3"/>
    <n v="150"/>
    <n v="200"/>
    <n v="917"/>
    <n v="183400"/>
    <n v="45850"/>
    <n v="0.25"/>
    <n v="229250"/>
    <x v="3"/>
    <x v="1"/>
    <s v="west"/>
    <x v="1"/>
    <x v="1"/>
    <x v="1"/>
    <x v="0"/>
    <x v="0"/>
  </r>
  <r>
    <n v="10655"/>
    <x v="8"/>
    <n v="1.4492753623188406E-2"/>
    <s v="parentty@uk.com"/>
    <s v="budweiser"/>
    <x v="1"/>
    <n v="6.6666666666666671E-3"/>
    <n v="250"/>
    <n v="500"/>
    <n v="914"/>
    <n v="457000"/>
    <n v="228500"/>
    <n v="0.5"/>
    <n v="685500"/>
    <x v="4"/>
    <x v="1"/>
    <s v="southsouth"/>
    <x v="2"/>
    <x v="2"/>
    <x v="2"/>
    <x v="0"/>
    <x v="0"/>
  </r>
  <r>
    <n v="10656"/>
    <x v="1"/>
    <n v="8.4745762711864406E-3"/>
    <s v="gillhell@uk.com"/>
    <s v="castle lite"/>
    <x v="2"/>
    <n v="6.6666666666666671E-3"/>
    <n v="180"/>
    <n v="450"/>
    <n v="817"/>
    <n v="367650"/>
    <n v="220590"/>
    <n v="0.6"/>
    <n v="588240"/>
    <x v="0"/>
    <x v="0"/>
    <s v="northwest"/>
    <x v="3"/>
    <x v="3"/>
    <x v="3"/>
    <x v="1"/>
    <x v="1"/>
  </r>
  <r>
    <n v="10657"/>
    <x v="9"/>
    <n v="1.4492753623188406E-2"/>
    <s v="smithMan@yahoo.com"/>
    <s v="eagle lager"/>
    <x v="3"/>
    <n v="6.6666666666666671E-3"/>
    <n v="170"/>
    <n v="250"/>
    <n v="913"/>
    <n v="228250"/>
    <n v="73040"/>
    <n v="0.32"/>
    <n v="301290"/>
    <x v="1"/>
    <x v="0"/>
    <s v="northeast "/>
    <x v="4"/>
    <x v="4"/>
    <x v="4"/>
    <x v="1"/>
    <x v="1"/>
  </r>
  <r>
    <n v="10658"/>
    <x v="3"/>
    <n v="5.3763440860215058E-3"/>
    <s v="jone.ai@yahoo.com"/>
    <s v="hero"/>
    <x v="4"/>
    <n v="6.7114093959731542E-3"/>
    <n v="150"/>
    <n v="200"/>
    <n v="705"/>
    <n v="141000"/>
    <n v="35250"/>
    <n v="0.25"/>
    <n v="176250"/>
    <x v="2"/>
    <x v="1"/>
    <s v="northcentral "/>
    <x v="4"/>
    <x v="5"/>
    <x v="5"/>
    <x v="1"/>
    <x v="1"/>
  </r>
  <r>
    <n v="10659"/>
    <x v="2"/>
    <n v="9.3457943925233638E-3"/>
    <s v="sorvi2000@gmail.com"/>
    <s v="beta malt"/>
    <x v="5"/>
    <n v="6.7114093959731542E-3"/>
    <n v="80"/>
    <n v="150"/>
    <n v="964"/>
    <n v="144600"/>
    <n v="67480"/>
    <n v="0.46666666666666667"/>
    <n v="212080"/>
    <x v="3"/>
    <x v="1"/>
    <s v="Southeast"/>
    <x v="0"/>
    <x v="6"/>
    <x v="6"/>
    <x v="2"/>
    <x v="2"/>
  </r>
  <r>
    <n v="10660"/>
    <x v="0"/>
    <n v="7.3529411764705881E-3"/>
    <s v="jard@gmail.com"/>
    <s v="grand malt"/>
    <x v="6"/>
    <n v="6.7114093959731542E-3"/>
    <n v="90"/>
    <n v="150"/>
    <n v="891"/>
    <n v="133650"/>
    <n v="53460"/>
    <n v="0.4"/>
    <n v="187110"/>
    <x v="4"/>
    <x v="1"/>
    <s v="west"/>
    <x v="1"/>
    <x v="7"/>
    <x v="7"/>
    <x v="2"/>
    <x v="2"/>
  </r>
  <r>
    <n v="10661"/>
    <x v="4"/>
    <n v="9.3457943925233638E-3"/>
    <s v="andy@gmail.com"/>
    <s v="trophy"/>
    <x v="0"/>
    <n v="6.6666666666666671E-3"/>
    <n v="150"/>
    <n v="200"/>
    <n v="977"/>
    <n v="195400"/>
    <n v="48850"/>
    <n v="0.25"/>
    <n v="244250"/>
    <x v="0"/>
    <x v="0"/>
    <s v="southsouth"/>
    <x v="2"/>
    <x v="8"/>
    <x v="8"/>
    <x v="2"/>
    <x v="0"/>
  </r>
  <r>
    <n v="10662"/>
    <x v="7"/>
    <n v="2.0408163265306121E-2"/>
    <s v="howard_freeman@yahoo.com"/>
    <s v="budweiser"/>
    <x v="1"/>
    <n v="6.6666666666666671E-3"/>
    <n v="250"/>
    <n v="500"/>
    <n v="948"/>
    <n v="474000"/>
    <n v="237000"/>
    <n v="0.5"/>
    <n v="711000"/>
    <x v="1"/>
    <x v="0"/>
    <s v="northwest"/>
    <x v="3"/>
    <x v="9"/>
    <x v="9"/>
    <x v="3"/>
    <x v="0"/>
  </r>
  <r>
    <n v="10663"/>
    <x v="1"/>
    <n v="8.4745762711864406E-3"/>
    <s v="gillhell@uk.com"/>
    <s v="castle lite"/>
    <x v="2"/>
    <n v="6.6666666666666671E-3"/>
    <n v="180"/>
    <n v="450"/>
    <n v="751"/>
    <n v="337950"/>
    <n v="202770"/>
    <n v="0.6"/>
    <n v="540720"/>
    <x v="2"/>
    <x v="1"/>
    <s v="northeast "/>
    <x v="4"/>
    <x v="10"/>
    <x v="10"/>
    <x v="3"/>
    <x v="2"/>
  </r>
  <r>
    <n v="10664"/>
    <x v="1"/>
    <n v="8.4745762711864406E-3"/>
    <s v="gillhell@uk.com"/>
    <s v="eagle lager"/>
    <x v="3"/>
    <n v="6.6666666666666671E-3"/>
    <n v="170"/>
    <n v="250"/>
    <n v="827"/>
    <n v="206750"/>
    <n v="66160"/>
    <n v="0.32"/>
    <n v="272910"/>
    <x v="3"/>
    <x v="1"/>
    <s v="northcentral "/>
    <x v="4"/>
    <x v="11"/>
    <x v="11"/>
    <x v="3"/>
    <x v="2"/>
  </r>
  <r>
    <n v="10665"/>
    <x v="10"/>
    <n v="1.4492753623188406E-2"/>
    <s v="kivel_go@yahoo.com"/>
    <s v="hero"/>
    <x v="4"/>
    <n v="6.7114093959731542E-3"/>
    <n v="150"/>
    <n v="200"/>
    <n v="943"/>
    <n v="188600"/>
    <n v="47150"/>
    <n v="0.25"/>
    <n v="235750"/>
    <x v="4"/>
    <x v="1"/>
    <s v="Southeast"/>
    <x v="0"/>
    <x v="0"/>
    <x v="0"/>
    <x v="0"/>
    <x v="0"/>
  </r>
  <r>
    <n v="10666"/>
    <x v="3"/>
    <n v="5.3763440860215058E-3"/>
    <s v="jone.ai@yahoo.com"/>
    <s v="beta malt"/>
    <x v="5"/>
    <n v="6.7114093959731542E-3"/>
    <n v="80"/>
    <n v="150"/>
    <n v="901"/>
    <n v="135150"/>
    <n v="63070"/>
    <n v="0.46666666666666667"/>
    <n v="198220"/>
    <x v="0"/>
    <x v="0"/>
    <s v="west"/>
    <x v="1"/>
    <x v="1"/>
    <x v="1"/>
    <x v="0"/>
    <x v="0"/>
  </r>
  <r>
    <n v="10667"/>
    <x v="6"/>
    <n v="1.2658227848101266E-2"/>
    <s v="morganny@gmail.com"/>
    <s v="grand malt"/>
    <x v="6"/>
    <n v="6.7114093959731542E-3"/>
    <n v="90"/>
    <n v="150"/>
    <n v="907"/>
    <n v="136050"/>
    <n v="54420"/>
    <n v="0.4"/>
    <n v="190470"/>
    <x v="1"/>
    <x v="0"/>
    <s v="southsouth"/>
    <x v="2"/>
    <x v="2"/>
    <x v="2"/>
    <x v="0"/>
    <x v="0"/>
  </r>
  <r>
    <n v="10668"/>
    <x v="10"/>
    <n v="1.4492753623188406E-2"/>
    <s v="kivel_go@yahoo.com"/>
    <s v="trophy"/>
    <x v="0"/>
    <n v="6.6666666666666671E-3"/>
    <n v="150"/>
    <n v="200"/>
    <n v="755"/>
    <n v="151000"/>
    <n v="37750"/>
    <n v="0.25"/>
    <n v="188750"/>
    <x v="2"/>
    <x v="1"/>
    <s v="northwest"/>
    <x v="3"/>
    <x v="3"/>
    <x v="3"/>
    <x v="1"/>
    <x v="1"/>
  </r>
  <r>
    <n v="10669"/>
    <x v="2"/>
    <n v="9.3457943925233638E-3"/>
    <s v="sorvi2000@gmail.com"/>
    <s v="budweiser"/>
    <x v="1"/>
    <n v="6.6666666666666671E-3"/>
    <n v="250"/>
    <n v="500"/>
    <n v="802"/>
    <n v="401000"/>
    <n v="200500"/>
    <n v="0.5"/>
    <n v="601500"/>
    <x v="3"/>
    <x v="1"/>
    <s v="northeast "/>
    <x v="4"/>
    <x v="4"/>
    <x v="4"/>
    <x v="1"/>
    <x v="2"/>
  </r>
  <r>
    <n v="10670"/>
    <x v="1"/>
    <n v="8.4745762711864406E-3"/>
    <s v="gillhell@uk.com"/>
    <s v="castle lite"/>
    <x v="2"/>
    <n v="6.6666666666666671E-3"/>
    <n v="180"/>
    <n v="450"/>
    <n v="919"/>
    <n v="413550"/>
    <n v="248130"/>
    <n v="0.6"/>
    <n v="661680"/>
    <x v="4"/>
    <x v="1"/>
    <s v="northcentral "/>
    <x v="4"/>
    <x v="5"/>
    <x v="5"/>
    <x v="1"/>
    <x v="0"/>
  </r>
  <r>
    <n v="10671"/>
    <x v="2"/>
    <n v="9.3457943925233638E-3"/>
    <s v="sorvi2000@gmail.com"/>
    <s v="eagle lager"/>
    <x v="3"/>
    <n v="6.6666666666666671E-3"/>
    <n v="170"/>
    <n v="250"/>
    <n v="824"/>
    <n v="206000"/>
    <n v="65920"/>
    <n v="0.32"/>
    <n v="271920"/>
    <x v="0"/>
    <x v="0"/>
    <s v="Southeast"/>
    <x v="0"/>
    <x v="6"/>
    <x v="6"/>
    <x v="2"/>
    <x v="2"/>
  </r>
  <r>
    <n v="10672"/>
    <x v="5"/>
    <n v="1.7241379310344827E-2"/>
    <s v="thomp@uk.com"/>
    <s v="hero"/>
    <x v="4"/>
    <n v="6.7114093959731542E-3"/>
    <n v="150"/>
    <n v="200"/>
    <n v="730"/>
    <n v="146000"/>
    <n v="36500"/>
    <n v="0.25"/>
    <n v="182500"/>
    <x v="1"/>
    <x v="0"/>
    <s v="west"/>
    <x v="1"/>
    <x v="7"/>
    <x v="7"/>
    <x v="2"/>
    <x v="2"/>
  </r>
  <r>
    <n v="10673"/>
    <x v="4"/>
    <n v="9.3457943925233638E-3"/>
    <s v="andy@gmail.com"/>
    <s v="beta malt"/>
    <x v="5"/>
    <n v="6.7114093959731542E-3"/>
    <n v="80"/>
    <n v="150"/>
    <n v="798"/>
    <n v="119700"/>
    <n v="55860"/>
    <n v="0.46666666666666667"/>
    <n v="175560"/>
    <x v="2"/>
    <x v="1"/>
    <s v="southsouth"/>
    <x v="2"/>
    <x v="8"/>
    <x v="8"/>
    <x v="2"/>
    <x v="1"/>
  </r>
  <r>
    <n v="10674"/>
    <x v="0"/>
    <n v="7.3529411764705881E-3"/>
    <s v="jard@gmail.com"/>
    <s v="grand malt"/>
    <x v="6"/>
    <n v="6.7114093959731542E-3"/>
    <n v="90"/>
    <n v="150"/>
    <n v="811"/>
    <n v="121650"/>
    <n v="48660"/>
    <n v="0.4"/>
    <n v="170310"/>
    <x v="3"/>
    <x v="1"/>
    <s v="northwest"/>
    <x v="3"/>
    <x v="9"/>
    <x v="9"/>
    <x v="3"/>
    <x v="1"/>
  </r>
  <r>
    <n v="10675"/>
    <x v="0"/>
    <n v="7.3529411764705881E-3"/>
    <s v="jard@gmail.com"/>
    <s v="trophy"/>
    <x v="0"/>
    <n v="6.6666666666666671E-3"/>
    <n v="150"/>
    <n v="200"/>
    <n v="912"/>
    <n v="182400"/>
    <n v="45600"/>
    <n v="0.25"/>
    <n v="228000"/>
    <x v="4"/>
    <x v="1"/>
    <s v="northeast "/>
    <x v="4"/>
    <x v="10"/>
    <x v="10"/>
    <x v="3"/>
    <x v="1"/>
  </r>
  <r>
    <n v="10676"/>
    <x v="4"/>
    <n v="9.3457943925233638E-3"/>
    <s v="andy@gmail.com"/>
    <s v="budweiser"/>
    <x v="1"/>
    <n v="6.6666666666666671E-3"/>
    <n v="250"/>
    <n v="500"/>
    <n v="836"/>
    <n v="418000"/>
    <n v="209000"/>
    <n v="0.5"/>
    <n v="627000"/>
    <x v="0"/>
    <x v="0"/>
    <s v="northcentral "/>
    <x v="4"/>
    <x v="11"/>
    <x v="11"/>
    <x v="3"/>
    <x v="2"/>
  </r>
  <r>
    <n v="10677"/>
    <x v="0"/>
    <n v="7.3529411764705881E-3"/>
    <s v="jard@gmail.com"/>
    <s v="castle lite"/>
    <x v="2"/>
    <n v="6.6666666666666671E-3"/>
    <n v="180"/>
    <n v="450"/>
    <n v="953"/>
    <n v="428850"/>
    <n v="257310"/>
    <n v="0.6"/>
    <n v="686160"/>
    <x v="1"/>
    <x v="0"/>
    <s v="Southeast"/>
    <x v="0"/>
    <x v="0"/>
    <x v="0"/>
    <x v="0"/>
    <x v="1"/>
  </r>
  <r>
    <n v="10678"/>
    <x v="1"/>
    <n v="8.4745762711864406E-3"/>
    <s v="gillhell@uk.com"/>
    <s v="eagle lager"/>
    <x v="3"/>
    <n v="6.6666666666666671E-3"/>
    <n v="170"/>
    <n v="250"/>
    <n v="908"/>
    <n v="227000"/>
    <n v="72640"/>
    <n v="0.32"/>
    <n v="299640"/>
    <x v="2"/>
    <x v="1"/>
    <s v="west"/>
    <x v="1"/>
    <x v="1"/>
    <x v="1"/>
    <x v="0"/>
    <x v="1"/>
  </r>
  <r>
    <n v="10679"/>
    <x v="2"/>
    <n v="9.3457943925233638E-3"/>
    <s v="sorvi2000@gmail.com"/>
    <s v="hero"/>
    <x v="4"/>
    <n v="6.7114093959731542E-3"/>
    <n v="150"/>
    <n v="200"/>
    <n v="859"/>
    <n v="171800"/>
    <n v="42950"/>
    <n v="0.25"/>
    <n v="214750"/>
    <x v="3"/>
    <x v="1"/>
    <s v="southsouth"/>
    <x v="2"/>
    <x v="2"/>
    <x v="2"/>
    <x v="0"/>
    <x v="0"/>
  </r>
  <r>
    <n v="10680"/>
    <x v="3"/>
    <n v="5.3763440860215058E-3"/>
    <s v="jone.ai@yahoo.com"/>
    <s v="beta malt"/>
    <x v="5"/>
    <n v="6.7114093959731542E-3"/>
    <n v="80"/>
    <n v="150"/>
    <n v="928"/>
    <n v="139200"/>
    <n v="64960"/>
    <n v="0.46666666666666667"/>
    <n v="204160"/>
    <x v="4"/>
    <x v="1"/>
    <s v="northwest"/>
    <x v="3"/>
    <x v="3"/>
    <x v="3"/>
    <x v="1"/>
    <x v="2"/>
  </r>
  <r>
    <n v="10681"/>
    <x v="4"/>
    <n v="9.3457943925233638E-3"/>
    <s v="andy@gmail.com"/>
    <s v="grand malt"/>
    <x v="6"/>
    <n v="6.7114093959731542E-3"/>
    <n v="90"/>
    <n v="150"/>
    <n v="716"/>
    <n v="107400"/>
    <n v="42960"/>
    <n v="0.4"/>
    <n v="150360"/>
    <x v="0"/>
    <x v="0"/>
    <s v="northeast "/>
    <x v="4"/>
    <x v="4"/>
    <x v="4"/>
    <x v="1"/>
    <x v="0"/>
  </r>
  <r>
    <n v="10682"/>
    <x v="0"/>
    <n v="7.3529411764705881E-3"/>
    <s v="jard@gmail.com"/>
    <s v="trophy"/>
    <x v="0"/>
    <n v="6.6666666666666671E-3"/>
    <n v="150"/>
    <n v="200"/>
    <n v="946"/>
    <n v="189200"/>
    <n v="47300"/>
    <n v="0.25"/>
    <n v="236500"/>
    <x v="1"/>
    <x v="0"/>
    <s v="northcentral "/>
    <x v="4"/>
    <x v="5"/>
    <x v="5"/>
    <x v="1"/>
    <x v="2"/>
  </r>
  <r>
    <n v="10683"/>
    <x v="5"/>
    <n v="1.7241379310344827E-2"/>
    <s v="thomp@uk.com"/>
    <s v="budweiser"/>
    <x v="1"/>
    <n v="6.6666666666666671E-3"/>
    <n v="250"/>
    <n v="500"/>
    <n v="913"/>
    <n v="456500"/>
    <n v="228250"/>
    <n v="0.5"/>
    <n v="684750"/>
    <x v="2"/>
    <x v="1"/>
    <s v="Southeast"/>
    <x v="0"/>
    <x v="6"/>
    <x v="6"/>
    <x v="2"/>
    <x v="1"/>
  </r>
  <r>
    <n v="10684"/>
    <x v="3"/>
    <n v="5.3763440860215058E-3"/>
    <s v="jone.ai@yahoo.com"/>
    <s v="castle lite"/>
    <x v="2"/>
    <n v="6.6666666666666671E-3"/>
    <n v="180"/>
    <n v="450"/>
    <n v="947"/>
    <n v="426150"/>
    <n v="255690"/>
    <n v="0.6"/>
    <n v="681840"/>
    <x v="3"/>
    <x v="1"/>
    <s v="west"/>
    <x v="1"/>
    <x v="7"/>
    <x v="7"/>
    <x v="2"/>
    <x v="0"/>
  </r>
  <r>
    <n v="10685"/>
    <x v="6"/>
    <n v="1.2658227848101266E-2"/>
    <s v="morganny@gmail.com"/>
    <s v="eagle lager"/>
    <x v="3"/>
    <n v="6.6666666666666671E-3"/>
    <n v="170"/>
    <n v="250"/>
    <n v="743"/>
    <n v="185750"/>
    <n v="59440"/>
    <n v="0.32"/>
    <n v="245190"/>
    <x v="4"/>
    <x v="1"/>
    <s v="southsouth"/>
    <x v="2"/>
    <x v="8"/>
    <x v="8"/>
    <x v="2"/>
    <x v="1"/>
  </r>
  <r>
    <n v="10686"/>
    <x v="7"/>
    <n v="2.0408163265306121E-2"/>
    <s v="howard_freeman@yahoo.com"/>
    <s v="hero"/>
    <x v="4"/>
    <n v="6.7114093959731542E-3"/>
    <n v="150"/>
    <n v="200"/>
    <n v="788"/>
    <n v="157600"/>
    <n v="39400"/>
    <n v="0.25"/>
    <n v="197000"/>
    <x v="0"/>
    <x v="0"/>
    <s v="northwest"/>
    <x v="3"/>
    <x v="9"/>
    <x v="9"/>
    <x v="3"/>
    <x v="1"/>
  </r>
  <r>
    <n v="10687"/>
    <x v="8"/>
    <n v="1.4492753623188406E-2"/>
    <s v="parentty@uk.com"/>
    <s v="beta malt"/>
    <x v="5"/>
    <n v="6.7114093959731542E-3"/>
    <n v="80"/>
    <n v="150"/>
    <n v="810"/>
    <n v="121500"/>
    <n v="56700"/>
    <n v="0.46666666666666667"/>
    <n v="178200"/>
    <x v="1"/>
    <x v="0"/>
    <s v="northeast "/>
    <x v="4"/>
    <x v="10"/>
    <x v="10"/>
    <x v="3"/>
    <x v="2"/>
  </r>
  <r>
    <n v="10688"/>
    <x v="3"/>
    <n v="5.3763440860215058E-3"/>
    <s v="jone.ai@yahoo.com"/>
    <s v="grand malt"/>
    <x v="6"/>
    <n v="6.7114093959731542E-3"/>
    <n v="90"/>
    <n v="150"/>
    <n v="784"/>
    <n v="117600"/>
    <n v="47040"/>
    <n v="0.4"/>
    <n v="164640"/>
    <x v="2"/>
    <x v="1"/>
    <s v="northcentral "/>
    <x v="4"/>
    <x v="11"/>
    <x v="11"/>
    <x v="3"/>
    <x v="1"/>
  </r>
  <r>
    <n v="10689"/>
    <x v="9"/>
    <n v="1.4492753623188406E-2"/>
    <s v="smithMan@yahoo.com"/>
    <s v="trophy"/>
    <x v="0"/>
    <n v="6.6666666666666671E-3"/>
    <n v="150"/>
    <n v="200"/>
    <n v="813"/>
    <n v="162600"/>
    <n v="40650"/>
    <n v="0.25"/>
    <n v="203250"/>
    <x v="3"/>
    <x v="1"/>
    <s v="Southeast"/>
    <x v="0"/>
    <x v="0"/>
    <x v="0"/>
    <x v="0"/>
    <x v="2"/>
  </r>
  <r>
    <n v="10690"/>
    <x v="3"/>
    <n v="5.3763440860215058E-3"/>
    <s v="jone.ai@yahoo.com"/>
    <s v="budweiser"/>
    <x v="1"/>
    <n v="6.6666666666666671E-3"/>
    <n v="250"/>
    <n v="500"/>
    <n v="998"/>
    <n v="499000"/>
    <n v="249500"/>
    <n v="0.5"/>
    <n v="748500"/>
    <x v="4"/>
    <x v="1"/>
    <s v="west"/>
    <x v="1"/>
    <x v="1"/>
    <x v="1"/>
    <x v="0"/>
    <x v="2"/>
  </r>
  <r>
    <n v="10691"/>
    <x v="6"/>
    <n v="1.2658227848101266E-2"/>
    <s v="morganny@gmail.com"/>
    <s v="castle lite"/>
    <x v="2"/>
    <n v="6.6666666666666671E-3"/>
    <n v="180"/>
    <n v="450"/>
    <n v="889"/>
    <n v="400050"/>
    <n v="240030"/>
    <n v="0.6"/>
    <n v="640080"/>
    <x v="0"/>
    <x v="0"/>
    <s v="southsouth"/>
    <x v="2"/>
    <x v="2"/>
    <x v="2"/>
    <x v="0"/>
    <x v="1"/>
  </r>
  <r>
    <n v="10692"/>
    <x v="3"/>
    <n v="5.3763440860215058E-3"/>
    <s v="jone.ai@yahoo.com"/>
    <s v="eagle lager"/>
    <x v="3"/>
    <n v="6.6666666666666671E-3"/>
    <n v="170"/>
    <n v="250"/>
    <n v="783"/>
    <n v="195750"/>
    <n v="62640"/>
    <n v="0.32"/>
    <n v="258390"/>
    <x v="1"/>
    <x v="0"/>
    <s v="northwest"/>
    <x v="3"/>
    <x v="3"/>
    <x v="3"/>
    <x v="1"/>
    <x v="0"/>
  </r>
  <r>
    <n v="10693"/>
    <x v="8"/>
    <n v="1.4492753623188406E-2"/>
    <s v="parentty@uk.com"/>
    <s v="hero"/>
    <x v="4"/>
    <n v="6.7114093959731542E-3"/>
    <n v="150"/>
    <n v="200"/>
    <n v="866"/>
    <n v="173200"/>
    <n v="43300"/>
    <n v="0.25"/>
    <n v="216500"/>
    <x v="2"/>
    <x v="1"/>
    <s v="northeast "/>
    <x v="4"/>
    <x v="4"/>
    <x v="4"/>
    <x v="1"/>
    <x v="2"/>
  </r>
  <r>
    <n v="10694"/>
    <x v="10"/>
    <n v="1.4492753623188406E-2"/>
    <s v="kivel_go@yahoo.com"/>
    <s v="beta malt"/>
    <x v="5"/>
    <n v="6.7114093959731542E-3"/>
    <n v="80"/>
    <n v="150"/>
    <n v="840"/>
    <n v="126000"/>
    <n v="58800"/>
    <n v="0.46666666666666667"/>
    <n v="184800"/>
    <x v="3"/>
    <x v="1"/>
    <s v="northcentral "/>
    <x v="4"/>
    <x v="5"/>
    <x v="5"/>
    <x v="1"/>
    <x v="1"/>
  </r>
  <r>
    <n v="10695"/>
    <x v="9"/>
    <n v="1.4492753623188406E-2"/>
    <s v="smithMan@yahoo.com"/>
    <s v="grand malt"/>
    <x v="6"/>
    <n v="6.7114093959731542E-3"/>
    <n v="90"/>
    <n v="150"/>
    <n v="905"/>
    <n v="135750"/>
    <n v="54300"/>
    <n v="0.4"/>
    <n v="190050"/>
    <x v="4"/>
    <x v="1"/>
    <s v="Southeast"/>
    <x v="0"/>
    <x v="6"/>
    <x v="6"/>
    <x v="2"/>
    <x v="2"/>
  </r>
  <r>
    <n v="10696"/>
    <x v="8"/>
    <n v="1.4492753623188406E-2"/>
    <s v="parentty@uk.com"/>
    <s v="trophy"/>
    <x v="0"/>
    <n v="6.6666666666666671E-3"/>
    <n v="150"/>
    <n v="200"/>
    <n v="814"/>
    <n v="162800"/>
    <n v="40700"/>
    <n v="0.25"/>
    <n v="203500"/>
    <x v="0"/>
    <x v="0"/>
    <s v="west"/>
    <x v="1"/>
    <x v="7"/>
    <x v="7"/>
    <x v="2"/>
    <x v="0"/>
  </r>
  <r>
    <n v="10697"/>
    <x v="1"/>
    <n v="8.4745762711864406E-3"/>
    <s v="gillhell@uk.com"/>
    <s v="budweiser"/>
    <x v="1"/>
    <n v="6.6666666666666671E-3"/>
    <n v="250"/>
    <n v="500"/>
    <n v="878"/>
    <n v="439000"/>
    <n v="219500"/>
    <n v="0.5"/>
    <n v="658500"/>
    <x v="1"/>
    <x v="0"/>
    <s v="southsouth"/>
    <x v="2"/>
    <x v="8"/>
    <x v="8"/>
    <x v="2"/>
    <x v="1"/>
  </r>
  <r>
    <n v="10698"/>
    <x v="9"/>
    <n v="1.4492753623188406E-2"/>
    <s v="smithMan@yahoo.com"/>
    <s v="castle lite"/>
    <x v="2"/>
    <n v="6.6666666666666671E-3"/>
    <n v="180"/>
    <n v="450"/>
    <n v="819"/>
    <n v="368550"/>
    <n v="221130"/>
    <n v="0.6"/>
    <n v="589680"/>
    <x v="2"/>
    <x v="1"/>
    <s v="northwest"/>
    <x v="3"/>
    <x v="9"/>
    <x v="9"/>
    <x v="3"/>
    <x v="1"/>
  </r>
  <r>
    <n v="10699"/>
    <x v="3"/>
    <n v="5.3763440860215058E-3"/>
    <s v="jone.ai@yahoo.com"/>
    <s v="eagle lager"/>
    <x v="3"/>
    <n v="6.6666666666666671E-3"/>
    <n v="170"/>
    <n v="250"/>
    <n v="899"/>
    <n v="224750"/>
    <n v="71920"/>
    <n v="0.32"/>
    <n v="296670"/>
    <x v="3"/>
    <x v="1"/>
    <s v="northeast "/>
    <x v="4"/>
    <x v="10"/>
    <x v="10"/>
    <x v="3"/>
    <x v="0"/>
  </r>
  <r>
    <n v="10700"/>
    <x v="2"/>
    <n v="9.3457943925233638E-3"/>
    <s v="sorvi2000@gmail.com"/>
    <s v="hero"/>
    <x v="4"/>
    <n v="6.7114093959731542E-3"/>
    <n v="150"/>
    <n v="200"/>
    <n v="897"/>
    <n v="179400"/>
    <n v="44850"/>
    <n v="0.25"/>
    <n v="224250"/>
    <x v="4"/>
    <x v="1"/>
    <s v="northcentral "/>
    <x v="4"/>
    <x v="11"/>
    <x v="11"/>
    <x v="3"/>
    <x v="0"/>
  </r>
  <r>
    <n v="10701"/>
    <x v="0"/>
    <n v="7.3529411764705881E-3"/>
    <s v="jard@gmail.com"/>
    <s v="beta malt"/>
    <x v="5"/>
    <n v="6.7114093959731542E-3"/>
    <n v="80"/>
    <n v="150"/>
    <n v="753"/>
    <n v="112950"/>
    <n v="52710"/>
    <n v="0.46666666666666667"/>
    <n v="165660"/>
    <x v="0"/>
    <x v="0"/>
    <s v="Southeast"/>
    <x v="0"/>
    <x v="0"/>
    <x v="0"/>
    <x v="0"/>
    <x v="2"/>
  </r>
  <r>
    <n v="10702"/>
    <x v="4"/>
    <n v="9.3457943925233638E-3"/>
    <s v="andy@gmail.com"/>
    <s v="grand malt"/>
    <x v="6"/>
    <n v="6.7114093959731542E-3"/>
    <n v="90"/>
    <n v="150"/>
    <n v="781"/>
    <n v="117150"/>
    <n v="46860"/>
    <n v="0.4"/>
    <n v="164010"/>
    <x v="1"/>
    <x v="0"/>
    <s v="west"/>
    <x v="1"/>
    <x v="1"/>
    <x v="1"/>
    <x v="0"/>
    <x v="1"/>
  </r>
  <r>
    <n v="10703"/>
    <x v="7"/>
    <n v="2.0408163265306121E-2"/>
    <s v="howard_freeman@yahoo.com"/>
    <s v="trophy"/>
    <x v="0"/>
    <n v="6.6666666666666671E-3"/>
    <n v="150"/>
    <n v="200"/>
    <n v="911"/>
    <n v="182200"/>
    <n v="45550"/>
    <n v="0.25"/>
    <n v="227750"/>
    <x v="2"/>
    <x v="1"/>
    <s v="southsouth"/>
    <x v="2"/>
    <x v="2"/>
    <x v="2"/>
    <x v="0"/>
    <x v="1"/>
  </r>
  <r>
    <n v="10704"/>
    <x v="1"/>
    <n v="8.4745762711864406E-3"/>
    <s v="gillhell@uk.com"/>
    <s v="budweiser"/>
    <x v="1"/>
    <n v="6.6666666666666671E-3"/>
    <n v="250"/>
    <n v="500"/>
    <n v="730"/>
    <n v="365000"/>
    <n v="182500"/>
    <n v="0.5"/>
    <n v="547500"/>
    <x v="3"/>
    <x v="1"/>
    <s v="northwest"/>
    <x v="3"/>
    <x v="3"/>
    <x v="3"/>
    <x v="1"/>
    <x v="1"/>
  </r>
  <r>
    <n v="10705"/>
    <x v="1"/>
    <n v="8.4745762711864406E-3"/>
    <s v="gillhell@uk.com"/>
    <s v="castle lite"/>
    <x v="2"/>
    <n v="6.6666666666666671E-3"/>
    <n v="180"/>
    <n v="450"/>
    <n v="912"/>
    <n v="410400"/>
    <n v="246240"/>
    <n v="0.6"/>
    <n v="656640"/>
    <x v="4"/>
    <x v="1"/>
    <s v="northeast "/>
    <x v="4"/>
    <x v="4"/>
    <x v="4"/>
    <x v="1"/>
    <x v="2"/>
  </r>
  <r>
    <n v="10706"/>
    <x v="10"/>
    <n v="1.4492753623188406E-2"/>
    <s v="kivel_go@yahoo.com"/>
    <s v="eagle lager"/>
    <x v="3"/>
    <n v="6.6666666666666671E-3"/>
    <n v="170"/>
    <n v="250"/>
    <n v="755"/>
    <n v="188750"/>
    <n v="60400"/>
    <n v="0.32"/>
    <n v="249150"/>
    <x v="0"/>
    <x v="0"/>
    <s v="northcentral "/>
    <x v="4"/>
    <x v="5"/>
    <x v="5"/>
    <x v="1"/>
    <x v="0"/>
  </r>
  <r>
    <n v="10707"/>
    <x v="3"/>
    <n v="5.3763440860215058E-3"/>
    <s v="jone.ai@yahoo.com"/>
    <s v="hero"/>
    <x v="4"/>
    <n v="6.7114093959731542E-3"/>
    <n v="150"/>
    <n v="200"/>
    <n v="981"/>
    <n v="196200"/>
    <n v="49050"/>
    <n v="0.25"/>
    <n v="245250"/>
    <x v="1"/>
    <x v="0"/>
    <s v="Southeast"/>
    <x v="0"/>
    <x v="6"/>
    <x v="6"/>
    <x v="2"/>
    <x v="1"/>
  </r>
  <r>
    <n v="10708"/>
    <x v="6"/>
    <n v="1.2658227848101266E-2"/>
    <s v="morganny@gmail.com"/>
    <s v="beta malt"/>
    <x v="5"/>
    <n v="6.7114093959731542E-3"/>
    <n v="80"/>
    <n v="150"/>
    <n v="914"/>
    <n v="137100"/>
    <n v="63980"/>
    <n v="0.46666666666666667"/>
    <n v="201080"/>
    <x v="2"/>
    <x v="1"/>
    <s v="west"/>
    <x v="1"/>
    <x v="7"/>
    <x v="7"/>
    <x v="2"/>
    <x v="1"/>
  </r>
  <r>
    <n v="10709"/>
    <x v="10"/>
    <n v="1.4492753623188406E-2"/>
    <s v="kivel_go@yahoo.com"/>
    <s v="grand malt"/>
    <x v="6"/>
    <n v="6.7114093959731542E-3"/>
    <n v="90"/>
    <n v="150"/>
    <n v="705"/>
    <n v="105750"/>
    <n v="42300"/>
    <n v="0.4"/>
    <n v="148050"/>
    <x v="3"/>
    <x v="1"/>
    <s v="southsouth"/>
    <x v="2"/>
    <x v="8"/>
    <x v="8"/>
    <x v="2"/>
    <x v="0"/>
  </r>
  <r>
    <n v="10710"/>
    <x v="2"/>
    <n v="9.3457943925233638E-3"/>
    <s v="sorvi2000@gmail.com"/>
    <s v="trophy"/>
    <x v="0"/>
    <n v="6.6666666666666671E-3"/>
    <n v="150"/>
    <n v="200"/>
    <n v="774"/>
    <n v="154800"/>
    <n v="38700"/>
    <n v="0.25"/>
    <n v="193500"/>
    <x v="4"/>
    <x v="1"/>
    <s v="northwest"/>
    <x v="3"/>
    <x v="9"/>
    <x v="9"/>
    <x v="3"/>
    <x v="1"/>
  </r>
  <r>
    <n v="10711"/>
    <x v="1"/>
    <n v="8.4745762711864406E-3"/>
    <s v="gillhell@uk.com"/>
    <s v="budweiser"/>
    <x v="1"/>
    <n v="6.6666666666666671E-3"/>
    <n v="250"/>
    <n v="500"/>
    <n v="748"/>
    <n v="374000"/>
    <n v="187000"/>
    <n v="0.5"/>
    <n v="561000"/>
    <x v="0"/>
    <x v="0"/>
    <s v="northeast "/>
    <x v="4"/>
    <x v="10"/>
    <x v="10"/>
    <x v="3"/>
    <x v="2"/>
  </r>
  <r>
    <n v="10712"/>
    <x v="2"/>
    <n v="9.3457943925233638E-3"/>
    <s v="sorvi2000@gmail.com"/>
    <s v="castle lite"/>
    <x v="2"/>
    <n v="6.6666666666666671E-3"/>
    <n v="180"/>
    <n v="450"/>
    <n v="807"/>
    <n v="363150"/>
    <n v="217890"/>
    <n v="0.6"/>
    <n v="581040"/>
    <x v="1"/>
    <x v="0"/>
    <s v="northcentral "/>
    <x v="4"/>
    <x v="11"/>
    <x v="11"/>
    <x v="3"/>
    <x v="1"/>
  </r>
  <r>
    <n v="10713"/>
    <x v="5"/>
    <n v="1.7241379310344827E-2"/>
    <s v="thomp@uk.com"/>
    <s v="eagle lager"/>
    <x v="3"/>
    <n v="6.6666666666666671E-3"/>
    <n v="170"/>
    <n v="250"/>
    <n v="877"/>
    <n v="219250"/>
    <n v="70160"/>
    <n v="0.32"/>
    <n v="289410"/>
    <x v="2"/>
    <x v="1"/>
    <s v="Southeast"/>
    <x v="0"/>
    <x v="0"/>
    <x v="0"/>
    <x v="0"/>
    <x v="1"/>
  </r>
  <r>
    <n v="10714"/>
    <x v="4"/>
    <n v="9.3457943925233638E-3"/>
    <s v="andy@gmail.com"/>
    <s v="hero"/>
    <x v="4"/>
    <n v="6.7114093959731542E-3"/>
    <n v="150"/>
    <n v="200"/>
    <n v="965"/>
    <n v="193000"/>
    <n v="48250"/>
    <n v="0.25"/>
    <n v="241250"/>
    <x v="3"/>
    <x v="1"/>
    <s v="west"/>
    <x v="1"/>
    <x v="1"/>
    <x v="1"/>
    <x v="0"/>
    <x v="2"/>
  </r>
  <r>
    <n v="10715"/>
    <x v="0"/>
    <n v="7.3529411764705881E-3"/>
    <s v="jard@gmail.com"/>
    <s v="beta malt"/>
    <x v="5"/>
    <n v="6.7114093959731542E-3"/>
    <n v="80"/>
    <n v="150"/>
    <n v="728"/>
    <n v="109200"/>
    <n v="50960"/>
    <n v="0.46666666666666667"/>
    <n v="160160"/>
    <x v="4"/>
    <x v="1"/>
    <s v="southsouth"/>
    <x v="2"/>
    <x v="2"/>
    <x v="2"/>
    <x v="0"/>
    <x v="2"/>
  </r>
  <r>
    <n v="10716"/>
    <x v="0"/>
    <n v="7.3529411764705881E-3"/>
    <s v="jard@gmail.com"/>
    <s v="grand malt"/>
    <x v="6"/>
    <n v="6.7114093959731542E-3"/>
    <n v="90"/>
    <n v="150"/>
    <n v="792"/>
    <n v="118800"/>
    <n v="47520"/>
    <n v="0.4"/>
    <n v="166320"/>
    <x v="0"/>
    <x v="0"/>
    <s v="northwest"/>
    <x v="3"/>
    <x v="3"/>
    <x v="3"/>
    <x v="1"/>
    <x v="2"/>
  </r>
  <r>
    <n v="10717"/>
    <x v="4"/>
    <n v="9.3457943925233638E-3"/>
    <s v="andy@gmail.com"/>
    <s v="trophy"/>
    <x v="0"/>
    <n v="6.6666666666666671E-3"/>
    <n v="150"/>
    <n v="200"/>
    <n v="878"/>
    <n v="175600"/>
    <n v="43900"/>
    <n v="0.25"/>
    <n v="219500"/>
    <x v="1"/>
    <x v="0"/>
    <s v="northeast "/>
    <x v="4"/>
    <x v="4"/>
    <x v="4"/>
    <x v="1"/>
    <x v="2"/>
  </r>
  <r>
    <n v="10718"/>
    <x v="3"/>
    <n v="5.3763440860215058E-3"/>
    <s v="jone.ai@yahoo.com"/>
    <s v="budweiser"/>
    <x v="1"/>
    <n v="6.6666666666666671E-3"/>
    <n v="250"/>
    <n v="500"/>
    <n v="886"/>
    <n v="443000"/>
    <n v="221500"/>
    <n v="0.5"/>
    <n v="664500"/>
    <x v="2"/>
    <x v="1"/>
    <s v="northcentral "/>
    <x v="4"/>
    <x v="5"/>
    <x v="5"/>
    <x v="1"/>
    <x v="2"/>
  </r>
  <r>
    <n v="10719"/>
    <x v="6"/>
    <n v="1.2658227848101266E-2"/>
    <s v="morganny@gmail.com"/>
    <s v="castle lite"/>
    <x v="2"/>
    <n v="6.6666666666666671E-3"/>
    <n v="180"/>
    <n v="450"/>
    <n v="995"/>
    <n v="447750"/>
    <n v="268650"/>
    <n v="0.6"/>
    <n v="716400"/>
    <x v="3"/>
    <x v="1"/>
    <s v="Southeast"/>
    <x v="0"/>
    <x v="6"/>
    <x v="6"/>
    <x v="2"/>
    <x v="2"/>
  </r>
  <r>
    <n v="10720"/>
    <x v="10"/>
    <n v="1.4492753623188406E-2"/>
    <s v="kivel_go@yahoo.com"/>
    <s v="eagle lager"/>
    <x v="3"/>
    <n v="6.6666666666666671E-3"/>
    <n v="170"/>
    <n v="250"/>
    <n v="851"/>
    <n v="212750"/>
    <n v="68080"/>
    <n v="0.32"/>
    <n v="280830"/>
    <x v="4"/>
    <x v="1"/>
    <s v="west"/>
    <x v="1"/>
    <x v="7"/>
    <x v="7"/>
    <x v="2"/>
    <x v="0"/>
  </r>
  <r>
    <n v="10721"/>
    <x v="2"/>
    <n v="9.3457943925233638E-3"/>
    <s v="sorvi2000@gmail.com"/>
    <s v="hero"/>
    <x v="4"/>
    <n v="6.7114093959731542E-3"/>
    <n v="150"/>
    <n v="200"/>
    <n v="866"/>
    <n v="173200"/>
    <n v="43300"/>
    <n v="0.25"/>
    <n v="216500"/>
    <x v="0"/>
    <x v="0"/>
    <s v="southsouth"/>
    <x v="2"/>
    <x v="8"/>
    <x v="8"/>
    <x v="2"/>
    <x v="2"/>
  </r>
  <r>
    <n v="10722"/>
    <x v="1"/>
    <n v="8.4745762711864406E-3"/>
    <s v="gillhell@uk.com"/>
    <s v="beta malt"/>
    <x v="5"/>
    <n v="6.7114093959731542E-3"/>
    <n v="80"/>
    <n v="150"/>
    <n v="987"/>
    <n v="148050"/>
    <n v="69090"/>
    <n v="0.46666666666666667"/>
    <n v="217140"/>
    <x v="1"/>
    <x v="0"/>
    <s v="northwest"/>
    <x v="3"/>
    <x v="9"/>
    <x v="9"/>
    <x v="3"/>
    <x v="2"/>
  </r>
  <r>
    <n v="10723"/>
    <x v="2"/>
    <n v="9.3457943925233638E-3"/>
    <s v="sorvi2000@gmail.com"/>
    <s v="grand malt"/>
    <x v="6"/>
    <n v="6.7114093959731542E-3"/>
    <n v="90"/>
    <n v="150"/>
    <n v="776"/>
    <n v="116400"/>
    <n v="46560"/>
    <n v="0.4"/>
    <n v="162960"/>
    <x v="2"/>
    <x v="1"/>
    <s v="northeast "/>
    <x v="4"/>
    <x v="10"/>
    <x v="10"/>
    <x v="3"/>
    <x v="0"/>
  </r>
  <r>
    <n v="10724"/>
    <x v="5"/>
    <n v="1.7241379310344827E-2"/>
    <s v="thomp@uk.com"/>
    <s v="trophy"/>
    <x v="0"/>
    <n v="6.6666666666666671E-3"/>
    <n v="150"/>
    <n v="200"/>
    <n v="969"/>
    <n v="193800"/>
    <n v="48450"/>
    <n v="0.25"/>
    <n v="242250"/>
    <x v="3"/>
    <x v="1"/>
    <s v="northcentral "/>
    <x v="4"/>
    <x v="11"/>
    <x v="11"/>
    <x v="3"/>
    <x v="2"/>
  </r>
  <r>
    <n v="10725"/>
    <x v="4"/>
    <n v="9.3457943925233638E-3"/>
    <s v="andy@gmail.com"/>
    <s v="budweiser"/>
    <x v="1"/>
    <n v="6.6666666666666671E-3"/>
    <n v="250"/>
    <n v="500"/>
    <n v="718"/>
    <n v="359000"/>
    <n v="179500"/>
    <n v="0.5"/>
    <n v="538500"/>
    <x v="4"/>
    <x v="1"/>
    <s v="Southeast"/>
    <x v="0"/>
    <x v="0"/>
    <x v="0"/>
    <x v="0"/>
    <x v="2"/>
  </r>
  <r>
    <n v="10726"/>
    <x v="0"/>
    <n v="7.3529411764705881E-3"/>
    <s v="jard@gmail.com"/>
    <s v="castle lite"/>
    <x v="2"/>
    <n v="6.6666666666666671E-3"/>
    <n v="180"/>
    <n v="450"/>
    <n v="787"/>
    <n v="354150"/>
    <n v="212490"/>
    <n v="0.6"/>
    <n v="566640"/>
    <x v="0"/>
    <x v="0"/>
    <s v="west"/>
    <x v="1"/>
    <x v="1"/>
    <x v="1"/>
    <x v="0"/>
    <x v="1"/>
  </r>
  <r>
    <n v="10727"/>
    <x v="0"/>
    <n v="7.3529411764705881E-3"/>
    <s v="jard@gmail.com"/>
    <s v="eagle lager"/>
    <x v="3"/>
    <n v="6.6666666666666671E-3"/>
    <n v="170"/>
    <n v="250"/>
    <n v="901"/>
    <n v="225250"/>
    <n v="72080"/>
    <n v="0.32"/>
    <n v="297330"/>
    <x v="1"/>
    <x v="0"/>
    <s v="southsouth"/>
    <x v="2"/>
    <x v="2"/>
    <x v="2"/>
    <x v="0"/>
    <x v="1"/>
  </r>
  <r>
    <n v="10728"/>
    <x v="4"/>
    <n v="9.3457943925233638E-3"/>
    <s v="andy@gmail.com"/>
    <s v="hero"/>
    <x v="4"/>
    <n v="6.7114093959731542E-3"/>
    <n v="150"/>
    <n v="200"/>
    <n v="736"/>
    <n v="147200"/>
    <n v="36800"/>
    <n v="0.25"/>
    <n v="184000"/>
    <x v="2"/>
    <x v="1"/>
    <s v="northwest"/>
    <x v="3"/>
    <x v="3"/>
    <x v="3"/>
    <x v="1"/>
    <x v="1"/>
  </r>
  <r>
    <n v="10729"/>
    <x v="0"/>
    <n v="7.3529411764705881E-3"/>
    <s v="jard@gmail.com"/>
    <s v="beta malt"/>
    <x v="5"/>
    <n v="6.7114093959731542E-3"/>
    <n v="80"/>
    <n v="150"/>
    <n v="710"/>
    <n v="106500"/>
    <n v="49700"/>
    <n v="0.46666666666666667"/>
    <n v="156200"/>
    <x v="3"/>
    <x v="1"/>
    <s v="northeast "/>
    <x v="4"/>
    <x v="4"/>
    <x v="4"/>
    <x v="1"/>
    <x v="2"/>
  </r>
  <r>
    <n v="10730"/>
    <x v="1"/>
    <n v="8.4745762711864406E-3"/>
    <s v="gillhell@uk.com"/>
    <s v="grand malt"/>
    <x v="6"/>
    <n v="6.7114093959731542E-3"/>
    <n v="90"/>
    <n v="150"/>
    <n v="719"/>
    <n v="107850"/>
    <n v="43140"/>
    <n v="0.4"/>
    <n v="150990"/>
    <x v="4"/>
    <x v="1"/>
    <s v="northcentral "/>
    <x v="4"/>
    <x v="5"/>
    <x v="5"/>
    <x v="1"/>
    <x v="0"/>
  </r>
  <r>
    <n v="10731"/>
    <x v="2"/>
    <n v="9.3457943925233638E-3"/>
    <s v="sorvi2000@gmail.com"/>
    <s v="trophy"/>
    <x v="0"/>
    <n v="6.6666666666666671E-3"/>
    <n v="150"/>
    <n v="200"/>
    <n v="738"/>
    <n v="147600"/>
    <n v="36900"/>
    <n v="0.25"/>
    <n v="184500"/>
    <x v="0"/>
    <x v="0"/>
    <s v="Southeast"/>
    <x v="0"/>
    <x v="6"/>
    <x v="6"/>
    <x v="2"/>
    <x v="2"/>
  </r>
  <r>
    <n v="10732"/>
    <x v="3"/>
    <n v="5.3763440860215058E-3"/>
    <s v="jone.ai@yahoo.com"/>
    <s v="budweiser"/>
    <x v="1"/>
    <n v="6.6666666666666671E-3"/>
    <n v="250"/>
    <n v="500"/>
    <n v="884"/>
    <n v="442000"/>
    <n v="221000"/>
    <n v="0.5"/>
    <n v="663000"/>
    <x v="1"/>
    <x v="0"/>
    <s v="west"/>
    <x v="1"/>
    <x v="7"/>
    <x v="7"/>
    <x v="2"/>
    <x v="0"/>
  </r>
  <r>
    <n v="10733"/>
    <x v="4"/>
    <n v="9.3457943925233638E-3"/>
    <s v="andy@gmail.com"/>
    <s v="castle lite"/>
    <x v="2"/>
    <n v="6.6666666666666671E-3"/>
    <n v="180"/>
    <n v="450"/>
    <n v="772"/>
    <n v="347400"/>
    <n v="208440"/>
    <n v="0.6"/>
    <n v="555840"/>
    <x v="2"/>
    <x v="1"/>
    <s v="southsouth"/>
    <x v="2"/>
    <x v="8"/>
    <x v="8"/>
    <x v="2"/>
    <x v="2"/>
  </r>
  <r>
    <n v="10734"/>
    <x v="0"/>
    <n v="7.3529411764705881E-3"/>
    <s v="jard@gmail.com"/>
    <s v="eagle lager"/>
    <x v="3"/>
    <n v="6.6666666666666671E-3"/>
    <n v="170"/>
    <n v="250"/>
    <n v="762"/>
    <n v="190500"/>
    <n v="60960"/>
    <n v="0.32"/>
    <n v="251460"/>
    <x v="3"/>
    <x v="1"/>
    <s v="northwest"/>
    <x v="3"/>
    <x v="9"/>
    <x v="9"/>
    <x v="3"/>
    <x v="2"/>
  </r>
  <r>
    <n v="10735"/>
    <x v="5"/>
    <n v="1.7241379310344827E-2"/>
    <s v="thomp@uk.com"/>
    <s v="hero"/>
    <x v="4"/>
    <n v="6.7114093959731542E-3"/>
    <n v="150"/>
    <n v="200"/>
    <n v="830"/>
    <n v="166000"/>
    <n v="41500"/>
    <n v="0.25"/>
    <n v="207500"/>
    <x v="4"/>
    <x v="1"/>
    <s v="northeast "/>
    <x v="4"/>
    <x v="10"/>
    <x v="10"/>
    <x v="3"/>
    <x v="1"/>
  </r>
  <r>
    <n v="10736"/>
    <x v="3"/>
    <n v="5.3763440860215058E-3"/>
    <s v="jone.ai@yahoo.com"/>
    <s v="beta malt"/>
    <x v="5"/>
    <n v="6.7114093959731542E-3"/>
    <n v="80"/>
    <n v="150"/>
    <n v="995"/>
    <n v="149250"/>
    <n v="69650"/>
    <n v="0.46666666666666667"/>
    <n v="218900"/>
    <x v="0"/>
    <x v="0"/>
    <s v="northcentral "/>
    <x v="4"/>
    <x v="11"/>
    <x v="11"/>
    <x v="3"/>
    <x v="1"/>
  </r>
  <r>
    <n v="10737"/>
    <x v="6"/>
    <n v="1.2658227848101266E-2"/>
    <s v="morganny@gmail.com"/>
    <s v="grand malt"/>
    <x v="6"/>
    <n v="6.7114093959731542E-3"/>
    <n v="90"/>
    <n v="150"/>
    <n v="812"/>
    <n v="121800"/>
    <n v="48720"/>
    <n v="0.4"/>
    <n v="170520"/>
    <x v="1"/>
    <x v="0"/>
    <s v="Southeast"/>
    <x v="0"/>
    <x v="0"/>
    <x v="0"/>
    <x v="0"/>
    <x v="0"/>
  </r>
  <r>
    <n v="10738"/>
    <x v="7"/>
    <n v="2.0408163265306121E-2"/>
    <s v="howard_freeman@yahoo.com"/>
    <s v="trophy"/>
    <x v="0"/>
    <n v="6.6666666666666671E-3"/>
    <n v="150"/>
    <n v="200"/>
    <n v="993"/>
    <n v="198600"/>
    <n v="49650"/>
    <n v="0.25"/>
    <n v="248250"/>
    <x v="2"/>
    <x v="1"/>
    <s v="west"/>
    <x v="1"/>
    <x v="1"/>
    <x v="1"/>
    <x v="0"/>
    <x v="1"/>
  </r>
  <r>
    <n v="10739"/>
    <x v="8"/>
    <n v="1.4492753623188406E-2"/>
    <s v="parentty@uk.com"/>
    <s v="budweiser"/>
    <x v="1"/>
    <n v="6.6666666666666671E-3"/>
    <n v="250"/>
    <n v="500"/>
    <n v="941"/>
    <n v="470500"/>
    <n v="235250"/>
    <n v="0.5"/>
    <n v="705750"/>
    <x v="3"/>
    <x v="1"/>
    <s v="southsouth"/>
    <x v="2"/>
    <x v="2"/>
    <x v="2"/>
    <x v="0"/>
    <x v="2"/>
  </r>
  <r>
    <n v="10740"/>
    <x v="3"/>
    <n v="5.3763440860215058E-3"/>
    <s v="jone.ai@yahoo.com"/>
    <s v="castle lite"/>
    <x v="2"/>
    <n v="6.6666666666666671E-3"/>
    <n v="180"/>
    <n v="450"/>
    <n v="703"/>
    <n v="316350"/>
    <n v="189810"/>
    <n v="0.6"/>
    <n v="506160"/>
    <x v="4"/>
    <x v="1"/>
    <s v="northwest"/>
    <x v="3"/>
    <x v="3"/>
    <x v="3"/>
    <x v="1"/>
    <x v="0"/>
  </r>
  <r>
    <n v="10741"/>
    <x v="9"/>
    <n v="1.4492753623188406E-2"/>
    <s v="smithMan@yahoo.com"/>
    <s v="eagle lager"/>
    <x v="3"/>
    <n v="6.6666666666666671E-3"/>
    <n v="170"/>
    <n v="250"/>
    <n v="834"/>
    <n v="208500"/>
    <n v="66720"/>
    <n v="0.32"/>
    <n v="275220"/>
    <x v="0"/>
    <x v="0"/>
    <s v="northeast "/>
    <x v="4"/>
    <x v="4"/>
    <x v="4"/>
    <x v="1"/>
    <x v="0"/>
  </r>
  <r>
    <n v="10742"/>
    <x v="3"/>
    <n v="5.3763440860215058E-3"/>
    <s v="jone.ai@yahoo.com"/>
    <s v="hero"/>
    <x v="4"/>
    <n v="6.7114093959731542E-3"/>
    <n v="150"/>
    <n v="200"/>
    <n v="843"/>
    <n v="168600"/>
    <n v="42150"/>
    <n v="0.25"/>
    <n v="210750"/>
    <x v="1"/>
    <x v="0"/>
    <s v="northcentral "/>
    <x v="4"/>
    <x v="5"/>
    <x v="5"/>
    <x v="1"/>
    <x v="0"/>
  </r>
  <r>
    <n v="10743"/>
    <x v="0"/>
    <n v="7.3529411764705881E-3"/>
    <s v="jard@gmail.com"/>
    <s v="beta malt"/>
    <x v="5"/>
    <n v="6.7114093959731542E-3"/>
    <n v="80"/>
    <n v="150"/>
    <n v="749"/>
    <n v="112350"/>
    <n v="52430"/>
    <n v="0.46666666666666667"/>
    <n v="164780"/>
    <x v="2"/>
    <x v="1"/>
    <s v="Southeast"/>
    <x v="0"/>
    <x v="6"/>
    <x v="6"/>
    <x v="2"/>
    <x v="0"/>
  </r>
  <r>
    <n v="10744"/>
    <x v="1"/>
    <n v="8.4745762711864406E-3"/>
    <s v="gillhell@uk.com"/>
    <s v="grand malt"/>
    <x v="6"/>
    <n v="6.7114093959731542E-3"/>
    <n v="90"/>
    <n v="150"/>
    <n v="859"/>
    <n v="128850"/>
    <n v="51540"/>
    <n v="0.4"/>
    <n v="180390"/>
    <x v="3"/>
    <x v="1"/>
    <s v="west"/>
    <x v="1"/>
    <x v="7"/>
    <x v="7"/>
    <x v="2"/>
    <x v="2"/>
  </r>
  <r>
    <n v="10745"/>
    <x v="2"/>
    <n v="9.3457943925233638E-3"/>
    <s v="sorvi2000@gmail.com"/>
    <s v="trophy"/>
    <x v="0"/>
    <n v="6.6666666666666671E-3"/>
    <n v="150"/>
    <n v="200"/>
    <n v="962"/>
    <n v="192400"/>
    <n v="48100"/>
    <n v="0.25"/>
    <n v="240500"/>
    <x v="4"/>
    <x v="1"/>
    <s v="southsouth"/>
    <x v="2"/>
    <x v="8"/>
    <x v="8"/>
    <x v="2"/>
    <x v="2"/>
  </r>
  <r>
    <n v="10746"/>
    <x v="3"/>
    <n v="5.3763440860215058E-3"/>
    <s v="jone.ai@yahoo.com"/>
    <s v="budweiser"/>
    <x v="1"/>
    <n v="6.6666666666666671E-3"/>
    <n v="250"/>
    <n v="500"/>
    <n v="816"/>
    <n v="408000"/>
    <n v="204000"/>
    <n v="0.5"/>
    <n v="612000"/>
    <x v="0"/>
    <x v="0"/>
    <s v="northwest"/>
    <x v="3"/>
    <x v="9"/>
    <x v="9"/>
    <x v="3"/>
    <x v="0"/>
  </r>
  <r>
    <n v="10747"/>
    <x v="4"/>
    <n v="9.3457943925233638E-3"/>
    <s v="andy@gmail.com"/>
    <s v="castle lite"/>
    <x v="2"/>
    <n v="6.6666666666666671E-3"/>
    <n v="180"/>
    <n v="450"/>
    <n v="989"/>
    <n v="445050"/>
    <n v="267030"/>
    <n v="0.6"/>
    <n v="712080"/>
    <x v="1"/>
    <x v="0"/>
    <s v="northeast "/>
    <x v="4"/>
    <x v="10"/>
    <x v="10"/>
    <x v="3"/>
    <x v="2"/>
  </r>
  <r>
    <n v="10748"/>
    <x v="0"/>
    <n v="7.3529411764705881E-3"/>
    <s v="jard@gmail.com"/>
    <s v="eagle lager"/>
    <x v="3"/>
    <n v="6.6666666666666671E-3"/>
    <n v="170"/>
    <n v="250"/>
    <n v="702"/>
    <n v="175500"/>
    <n v="56160"/>
    <n v="0.32"/>
    <n v="231660"/>
    <x v="2"/>
    <x v="1"/>
    <s v="northcentral "/>
    <x v="4"/>
    <x v="11"/>
    <x v="11"/>
    <x v="3"/>
    <x v="1"/>
  </r>
  <r>
    <n v="10749"/>
    <x v="5"/>
    <n v="1.7241379310344827E-2"/>
    <s v="thomp@uk.com"/>
    <s v="hero"/>
    <x v="4"/>
    <n v="6.7114093959731542E-3"/>
    <n v="150"/>
    <n v="200"/>
    <n v="830"/>
    <n v="166000"/>
    <n v="41500"/>
    <n v="0.25"/>
    <n v="207500"/>
    <x v="3"/>
    <x v="1"/>
    <s v="Southeast"/>
    <x v="0"/>
    <x v="0"/>
    <x v="0"/>
    <x v="0"/>
    <x v="1"/>
  </r>
  <r>
    <n v="10750"/>
    <x v="3"/>
    <n v="5.3763440860215058E-3"/>
    <s v="jone.ai@yahoo.com"/>
    <s v="beta malt"/>
    <x v="5"/>
    <n v="6.7114093959731542E-3"/>
    <n v="80"/>
    <n v="150"/>
    <n v="710"/>
    <n v="106500"/>
    <n v="49700"/>
    <n v="0.46666666666666667"/>
    <n v="156200"/>
    <x v="4"/>
    <x v="1"/>
    <s v="west"/>
    <x v="1"/>
    <x v="1"/>
    <x v="1"/>
    <x v="0"/>
    <x v="1"/>
  </r>
  <r>
    <n v="10751"/>
    <x v="6"/>
    <n v="1.2658227848101266E-2"/>
    <s v="morganny@gmail.com"/>
    <s v="grand malt"/>
    <x v="6"/>
    <n v="6.7114093959731542E-3"/>
    <n v="90"/>
    <n v="150"/>
    <n v="708"/>
    <n v="106200"/>
    <n v="42480"/>
    <n v="0.4"/>
    <n v="148680"/>
    <x v="0"/>
    <x v="0"/>
    <s v="southsouth"/>
    <x v="2"/>
    <x v="2"/>
    <x v="2"/>
    <x v="0"/>
    <x v="1"/>
  </r>
  <r>
    <n v="10752"/>
    <x v="7"/>
    <n v="2.0408163265306121E-2"/>
    <s v="howard_freeman@yahoo.com"/>
    <s v="trophy"/>
    <x v="0"/>
    <n v="6.6666666666666671E-3"/>
    <n v="150"/>
    <n v="200"/>
    <n v="816"/>
    <n v="163200"/>
    <n v="40800"/>
    <n v="0.25"/>
    <n v="204000"/>
    <x v="1"/>
    <x v="0"/>
    <s v="northwest"/>
    <x v="3"/>
    <x v="3"/>
    <x v="3"/>
    <x v="1"/>
    <x v="0"/>
  </r>
  <r>
    <n v="10753"/>
    <x v="8"/>
    <n v="1.4492753623188406E-2"/>
    <s v="parentty@uk.com"/>
    <s v="budweiser"/>
    <x v="1"/>
    <n v="6.6666666666666671E-3"/>
    <n v="250"/>
    <n v="500"/>
    <n v="722"/>
    <n v="361000"/>
    <n v="180500"/>
    <n v="0.5"/>
    <n v="541500"/>
    <x v="2"/>
    <x v="1"/>
    <s v="northeast "/>
    <x v="4"/>
    <x v="4"/>
    <x v="4"/>
    <x v="1"/>
    <x v="2"/>
  </r>
  <r>
    <n v="10754"/>
    <x v="3"/>
    <n v="5.3763440860215058E-3"/>
    <s v="jone.ai@yahoo.com"/>
    <s v="castle lite"/>
    <x v="2"/>
    <n v="6.6666666666666671E-3"/>
    <n v="180"/>
    <n v="450"/>
    <n v="778"/>
    <n v="350100"/>
    <n v="210060"/>
    <n v="0.6"/>
    <n v="560160"/>
    <x v="3"/>
    <x v="1"/>
    <s v="northcentral "/>
    <x v="4"/>
    <x v="5"/>
    <x v="5"/>
    <x v="1"/>
    <x v="2"/>
  </r>
  <r>
    <n v="10755"/>
    <x v="9"/>
    <n v="1.4492753623188406E-2"/>
    <s v="smithMan@yahoo.com"/>
    <s v="eagle lager"/>
    <x v="3"/>
    <n v="6.6666666666666671E-3"/>
    <n v="170"/>
    <n v="250"/>
    <n v="732"/>
    <n v="183000"/>
    <n v="58560"/>
    <n v="0.32"/>
    <n v="241560"/>
    <x v="4"/>
    <x v="1"/>
    <s v="Southeast"/>
    <x v="0"/>
    <x v="6"/>
    <x v="6"/>
    <x v="2"/>
    <x v="0"/>
  </r>
  <r>
    <n v="10756"/>
    <x v="3"/>
    <n v="5.3763440860215058E-3"/>
    <s v="jone.ai@yahoo.com"/>
    <s v="hero"/>
    <x v="4"/>
    <n v="6.7114093959731542E-3"/>
    <n v="150"/>
    <n v="200"/>
    <n v="881"/>
    <n v="176200"/>
    <n v="44050"/>
    <n v="0.25"/>
    <n v="220250"/>
    <x v="0"/>
    <x v="0"/>
    <s v="west"/>
    <x v="1"/>
    <x v="7"/>
    <x v="7"/>
    <x v="2"/>
    <x v="1"/>
  </r>
  <r>
    <n v="10757"/>
    <x v="6"/>
    <n v="1.2658227848101266E-2"/>
    <s v="morganny@gmail.com"/>
    <s v="beta malt"/>
    <x v="5"/>
    <n v="6.7114093959731542E-3"/>
    <n v="80"/>
    <n v="150"/>
    <n v="939"/>
    <n v="140850"/>
    <n v="65730"/>
    <n v="0.46666666666666667"/>
    <n v="206580"/>
    <x v="1"/>
    <x v="0"/>
    <s v="southsouth"/>
    <x v="2"/>
    <x v="8"/>
    <x v="8"/>
    <x v="2"/>
    <x v="2"/>
  </r>
  <r>
    <n v="10758"/>
    <x v="3"/>
    <n v="5.3763440860215058E-3"/>
    <s v="jone.ai@yahoo.com"/>
    <s v="grand malt"/>
    <x v="6"/>
    <n v="6.7114093959731542E-3"/>
    <n v="90"/>
    <n v="150"/>
    <n v="907"/>
    <n v="136050"/>
    <n v="54420"/>
    <n v="0.4"/>
    <n v="190470"/>
    <x v="2"/>
    <x v="1"/>
    <s v="northwest"/>
    <x v="3"/>
    <x v="9"/>
    <x v="9"/>
    <x v="3"/>
    <x v="0"/>
  </r>
  <r>
    <n v="10759"/>
    <x v="8"/>
    <n v="1.4492753623188406E-2"/>
    <s v="parentty@uk.com"/>
    <s v="trophy"/>
    <x v="0"/>
    <n v="6.6666666666666671E-3"/>
    <n v="150"/>
    <n v="200"/>
    <n v="709"/>
    <n v="141800"/>
    <n v="35450"/>
    <n v="0.25"/>
    <n v="177250"/>
    <x v="3"/>
    <x v="1"/>
    <s v="northeast "/>
    <x v="4"/>
    <x v="10"/>
    <x v="10"/>
    <x v="3"/>
    <x v="0"/>
  </r>
  <r>
    <n v="10760"/>
    <x v="10"/>
    <n v="1.4492753623188406E-2"/>
    <s v="kivel_go@yahoo.com"/>
    <s v="budweiser"/>
    <x v="1"/>
    <n v="6.6666666666666671E-3"/>
    <n v="250"/>
    <n v="500"/>
    <n v="886"/>
    <n v="443000"/>
    <n v="221500"/>
    <n v="0.5"/>
    <n v="664500"/>
    <x v="4"/>
    <x v="1"/>
    <s v="northcentral "/>
    <x v="4"/>
    <x v="11"/>
    <x v="11"/>
    <x v="3"/>
    <x v="2"/>
  </r>
  <r>
    <n v="10761"/>
    <x v="9"/>
    <n v="1.4492753623188406E-2"/>
    <s v="smithMan@yahoo.com"/>
    <s v="castle lite"/>
    <x v="2"/>
    <n v="6.6666666666666671E-3"/>
    <n v="180"/>
    <n v="450"/>
    <n v="828"/>
    <n v="372600"/>
    <n v="223560"/>
    <n v="0.6"/>
    <n v="596160"/>
    <x v="0"/>
    <x v="0"/>
    <s v="Southeast"/>
    <x v="0"/>
    <x v="0"/>
    <x v="0"/>
    <x v="0"/>
    <x v="2"/>
  </r>
  <r>
    <n v="10762"/>
    <x v="8"/>
    <n v="1.4492753623188406E-2"/>
    <s v="parentty@uk.com"/>
    <s v="eagle lager"/>
    <x v="3"/>
    <n v="6.6666666666666671E-3"/>
    <n v="170"/>
    <n v="250"/>
    <n v="700"/>
    <n v="175000"/>
    <n v="56000"/>
    <n v="0.32"/>
    <n v="231000"/>
    <x v="1"/>
    <x v="0"/>
    <s v="west"/>
    <x v="1"/>
    <x v="1"/>
    <x v="1"/>
    <x v="0"/>
    <x v="0"/>
  </r>
  <r>
    <n v="10763"/>
    <x v="1"/>
    <n v="8.4745762711864406E-3"/>
    <s v="gillhell@uk.com"/>
    <s v="hero"/>
    <x v="4"/>
    <n v="6.7114093959731542E-3"/>
    <n v="150"/>
    <n v="200"/>
    <n v="928"/>
    <n v="185600"/>
    <n v="46400"/>
    <n v="0.25"/>
    <n v="232000"/>
    <x v="2"/>
    <x v="1"/>
    <s v="southsouth"/>
    <x v="2"/>
    <x v="2"/>
    <x v="2"/>
    <x v="0"/>
    <x v="1"/>
  </r>
  <r>
    <n v="10764"/>
    <x v="9"/>
    <n v="1.4492753623188406E-2"/>
    <s v="smithMan@yahoo.com"/>
    <s v="beta malt"/>
    <x v="5"/>
    <n v="6.7114093959731542E-3"/>
    <n v="80"/>
    <n v="150"/>
    <n v="737"/>
    <n v="110550"/>
    <n v="51590"/>
    <n v="0.46666666666666667"/>
    <n v="162140"/>
    <x v="3"/>
    <x v="1"/>
    <s v="northwest"/>
    <x v="3"/>
    <x v="3"/>
    <x v="3"/>
    <x v="1"/>
    <x v="1"/>
  </r>
  <r>
    <n v="10765"/>
    <x v="3"/>
    <n v="5.3763440860215058E-3"/>
    <s v="jone.ai@yahoo.com"/>
    <s v="grand malt"/>
    <x v="6"/>
    <n v="6.7114093959731542E-3"/>
    <n v="90"/>
    <n v="150"/>
    <n v="986"/>
    <n v="147900"/>
    <n v="59160"/>
    <n v="0.4"/>
    <n v="207060"/>
    <x v="4"/>
    <x v="1"/>
    <s v="northeast "/>
    <x v="4"/>
    <x v="4"/>
    <x v="4"/>
    <x v="1"/>
    <x v="0"/>
  </r>
  <r>
    <n v="10766"/>
    <x v="2"/>
    <n v="9.3457943925233638E-3"/>
    <s v="sorvi2000@gmail.com"/>
    <s v="trophy"/>
    <x v="0"/>
    <n v="6.6666666666666671E-3"/>
    <n v="150"/>
    <n v="200"/>
    <n v="733"/>
    <n v="146600"/>
    <n v="36650"/>
    <n v="0.25"/>
    <n v="183250"/>
    <x v="0"/>
    <x v="0"/>
    <s v="northcentral "/>
    <x v="4"/>
    <x v="5"/>
    <x v="5"/>
    <x v="1"/>
    <x v="1"/>
  </r>
  <r>
    <n v="10767"/>
    <x v="0"/>
    <n v="7.3529411764705881E-3"/>
    <s v="jard@gmail.com"/>
    <s v="budweiser"/>
    <x v="1"/>
    <n v="6.6666666666666671E-3"/>
    <n v="250"/>
    <n v="500"/>
    <n v="769"/>
    <n v="384500"/>
    <n v="192250"/>
    <n v="0.5"/>
    <n v="576750"/>
    <x v="1"/>
    <x v="0"/>
    <s v="Southeast"/>
    <x v="0"/>
    <x v="6"/>
    <x v="6"/>
    <x v="2"/>
    <x v="2"/>
  </r>
  <r>
    <n v="10768"/>
    <x v="4"/>
    <n v="9.3457943925233638E-3"/>
    <s v="andy@gmail.com"/>
    <s v="castle lite"/>
    <x v="2"/>
    <n v="6.6666666666666671E-3"/>
    <n v="180"/>
    <n v="450"/>
    <n v="782"/>
    <n v="351900"/>
    <n v="211140"/>
    <n v="0.6"/>
    <n v="563040"/>
    <x v="2"/>
    <x v="1"/>
    <s v="west"/>
    <x v="1"/>
    <x v="7"/>
    <x v="7"/>
    <x v="2"/>
    <x v="2"/>
  </r>
  <r>
    <n v="10769"/>
    <x v="7"/>
    <n v="2.0408163265306121E-2"/>
    <s v="howard_freeman@yahoo.com"/>
    <s v="eagle lager"/>
    <x v="3"/>
    <n v="6.6666666666666671E-3"/>
    <n v="170"/>
    <n v="250"/>
    <n v="755"/>
    <n v="188750"/>
    <n v="60400"/>
    <n v="0.32"/>
    <n v="249150"/>
    <x v="3"/>
    <x v="1"/>
    <s v="southsouth"/>
    <x v="2"/>
    <x v="8"/>
    <x v="8"/>
    <x v="2"/>
    <x v="2"/>
  </r>
  <r>
    <n v="10770"/>
    <x v="1"/>
    <n v="8.4745762711864406E-3"/>
    <s v="gillhell@uk.com"/>
    <s v="hero"/>
    <x v="4"/>
    <n v="6.7114093959731542E-3"/>
    <n v="150"/>
    <n v="200"/>
    <n v="980"/>
    <n v="196000"/>
    <n v="49000"/>
    <n v="0.25"/>
    <n v="245000"/>
    <x v="4"/>
    <x v="1"/>
    <s v="northwest"/>
    <x v="3"/>
    <x v="9"/>
    <x v="9"/>
    <x v="3"/>
    <x v="0"/>
  </r>
  <r>
    <n v="10771"/>
    <x v="1"/>
    <n v="8.4745762711864406E-3"/>
    <s v="gillhell@uk.com"/>
    <s v="beta malt"/>
    <x v="5"/>
    <n v="6.7114093959731542E-3"/>
    <n v="80"/>
    <n v="150"/>
    <n v="755"/>
    <n v="113250"/>
    <n v="52850"/>
    <n v="0.46666666666666667"/>
    <n v="166100"/>
    <x v="0"/>
    <x v="0"/>
    <s v="northeast "/>
    <x v="4"/>
    <x v="10"/>
    <x v="10"/>
    <x v="3"/>
    <x v="0"/>
  </r>
  <r>
    <n v="10772"/>
    <x v="10"/>
    <n v="1.4492753623188406E-2"/>
    <s v="kivel_go@yahoo.com"/>
    <s v="grand malt"/>
    <x v="6"/>
    <n v="6.7114093959731542E-3"/>
    <n v="90"/>
    <n v="150"/>
    <n v="804"/>
    <n v="120600"/>
    <n v="48240"/>
    <n v="0.4"/>
    <n v="168840"/>
    <x v="1"/>
    <x v="0"/>
    <s v="northcentral "/>
    <x v="4"/>
    <x v="11"/>
    <x v="11"/>
    <x v="3"/>
    <x v="0"/>
  </r>
  <r>
    <n v="10773"/>
    <x v="3"/>
    <n v="5.3763440860215058E-3"/>
    <s v="jone.ai@yahoo.com"/>
    <s v="trophy"/>
    <x v="0"/>
    <n v="6.6666666666666671E-3"/>
    <n v="150"/>
    <n v="200"/>
    <n v="821"/>
    <n v="164200"/>
    <n v="41050"/>
    <n v="0.25"/>
    <n v="205250"/>
    <x v="2"/>
    <x v="1"/>
    <s v="Southeast"/>
    <x v="0"/>
    <x v="0"/>
    <x v="0"/>
    <x v="0"/>
    <x v="2"/>
  </r>
  <r>
    <n v="10774"/>
    <x v="6"/>
    <n v="1.2658227848101266E-2"/>
    <s v="morganny@gmail.com"/>
    <s v="budweiser"/>
    <x v="1"/>
    <n v="6.6666666666666671E-3"/>
    <n v="250"/>
    <n v="500"/>
    <n v="768"/>
    <n v="384000"/>
    <n v="192000"/>
    <n v="0.5"/>
    <n v="576000"/>
    <x v="3"/>
    <x v="1"/>
    <s v="west"/>
    <x v="1"/>
    <x v="1"/>
    <x v="1"/>
    <x v="0"/>
    <x v="2"/>
  </r>
  <r>
    <n v="10775"/>
    <x v="10"/>
    <n v="1.4492753623188406E-2"/>
    <s v="kivel_go@yahoo.com"/>
    <s v="castle lite"/>
    <x v="2"/>
    <n v="6.6666666666666671E-3"/>
    <n v="180"/>
    <n v="450"/>
    <n v="929"/>
    <n v="418050"/>
    <n v="250830"/>
    <n v="0.6"/>
    <n v="668880"/>
    <x v="4"/>
    <x v="1"/>
    <s v="southsouth"/>
    <x v="2"/>
    <x v="2"/>
    <x v="2"/>
    <x v="0"/>
    <x v="0"/>
  </r>
  <r>
    <n v="10776"/>
    <x v="2"/>
    <n v="9.3457943925233638E-3"/>
    <s v="sorvi2000@gmail.com"/>
    <s v="eagle lager"/>
    <x v="3"/>
    <n v="6.6666666666666671E-3"/>
    <n v="170"/>
    <n v="250"/>
    <n v="938"/>
    <n v="234500"/>
    <n v="75040"/>
    <n v="0.32"/>
    <n v="309540"/>
    <x v="0"/>
    <x v="0"/>
    <s v="northwest"/>
    <x v="3"/>
    <x v="3"/>
    <x v="3"/>
    <x v="1"/>
    <x v="1"/>
  </r>
  <r>
    <n v="10777"/>
    <x v="1"/>
    <n v="8.4745762711864406E-3"/>
    <s v="gillhell@uk.com"/>
    <s v="hero"/>
    <x v="4"/>
    <n v="6.7114093959731542E-3"/>
    <n v="150"/>
    <n v="200"/>
    <n v="776"/>
    <n v="155200"/>
    <n v="38800"/>
    <n v="0.25"/>
    <n v="194000"/>
    <x v="1"/>
    <x v="0"/>
    <s v="northeast "/>
    <x v="4"/>
    <x v="4"/>
    <x v="4"/>
    <x v="1"/>
    <x v="1"/>
  </r>
  <r>
    <n v="10778"/>
    <x v="2"/>
    <n v="9.3457943925233638E-3"/>
    <s v="sorvi2000@gmail.com"/>
    <s v="beta malt"/>
    <x v="5"/>
    <n v="6.7114093959731542E-3"/>
    <n v="80"/>
    <n v="150"/>
    <n v="830"/>
    <n v="124500"/>
    <n v="58100"/>
    <n v="0.46666666666666667"/>
    <n v="182600"/>
    <x v="2"/>
    <x v="1"/>
    <s v="northcentral "/>
    <x v="4"/>
    <x v="5"/>
    <x v="5"/>
    <x v="1"/>
    <x v="1"/>
  </r>
  <r>
    <n v="10779"/>
    <x v="5"/>
    <n v="1.7241379310344827E-2"/>
    <s v="thomp@uk.com"/>
    <s v="grand malt"/>
    <x v="6"/>
    <n v="6.7114093959731542E-3"/>
    <n v="90"/>
    <n v="150"/>
    <n v="881"/>
    <n v="132150"/>
    <n v="52860"/>
    <n v="0.4"/>
    <n v="185010"/>
    <x v="3"/>
    <x v="1"/>
    <s v="Southeast"/>
    <x v="0"/>
    <x v="6"/>
    <x v="6"/>
    <x v="2"/>
    <x v="2"/>
  </r>
  <r>
    <n v="10780"/>
    <x v="4"/>
    <n v="9.3457943925233638E-3"/>
    <s v="andy@gmail.com"/>
    <s v="trophy"/>
    <x v="0"/>
    <n v="6.6666666666666671E-3"/>
    <n v="150"/>
    <n v="200"/>
    <n v="854"/>
    <n v="170800"/>
    <n v="42700"/>
    <n v="0.25"/>
    <n v="213500"/>
    <x v="4"/>
    <x v="1"/>
    <s v="west"/>
    <x v="1"/>
    <x v="7"/>
    <x v="7"/>
    <x v="2"/>
    <x v="0"/>
  </r>
  <r>
    <n v="10781"/>
    <x v="0"/>
    <n v="7.3529411764705881E-3"/>
    <s v="jard@gmail.com"/>
    <s v="budweiser"/>
    <x v="1"/>
    <n v="6.6666666666666671E-3"/>
    <n v="250"/>
    <n v="500"/>
    <n v="843"/>
    <n v="421500"/>
    <n v="210750"/>
    <n v="0.5"/>
    <n v="632250"/>
    <x v="0"/>
    <x v="0"/>
    <s v="southsouth"/>
    <x v="2"/>
    <x v="8"/>
    <x v="8"/>
    <x v="2"/>
    <x v="2"/>
  </r>
  <r>
    <n v="10782"/>
    <x v="0"/>
    <n v="7.3529411764705881E-3"/>
    <s v="jard@gmail.com"/>
    <s v="castle lite"/>
    <x v="2"/>
    <n v="6.6666666666666671E-3"/>
    <n v="180"/>
    <n v="450"/>
    <n v="927"/>
    <n v="417150"/>
    <n v="250290"/>
    <n v="0.6"/>
    <n v="667440"/>
    <x v="1"/>
    <x v="0"/>
    <s v="northwest"/>
    <x v="3"/>
    <x v="9"/>
    <x v="9"/>
    <x v="3"/>
    <x v="0"/>
  </r>
  <r>
    <n v="10783"/>
    <x v="4"/>
    <n v="9.3457943925233638E-3"/>
    <s v="andy@gmail.com"/>
    <s v="eagle lager"/>
    <x v="3"/>
    <n v="6.6666666666666671E-3"/>
    <n v="170"/>
    <n v="250"/>
    <n v="988"/>
    <n v="247000"/>
    <n v="79040"/>
    <n v="0.32"/>
    <n v="326040"/>
    <x v="2"/>
    <x v="1"/>
    <s v="northeast "/>
    <x v="4"/>
    <x v="10"/>
    <x v="10"/>
    <x v="3"/>
    <x v="0"/>
  </r>
  <r>
    <n v="10784"/>
    <x v="0"/>
    <n v="7.3529411764705881E-3"/>
    <s v="jard@gmail.com"/>
    <s v="hero"/>
    <x v="4"/>
    <n v="6.7114093959731542E-3"/>
    <n v="150"/>
    <n v="200"/>
    <n v="864"/>
    <n v="172800"/>
    <n v="43200"/>
    <n v="0.25"/>
    <n v="216000"/>
    <x v="3"/>
    <x v="1"/>
    <s v="northcentral "/>
    <x v="4"/>
    <x v="11"/>
    <x v="11"/>
    <x v="3"/>
    <x v="1"/>
  </r>
  <r>
    <n v="10785"/>
    <x v="1"/>
    <n v="8.4745762711864406E-3"/>
    <s v="gillhell@uk.com"/>
    <s v="beta malt"/>
    <x v="5"/>
    <n v="6.7114093959731542E-3"/>
    <n v="80"/>
    <n v="150"/>
    <n v="952"/>
    <n v="142800"/>
    <n v="66640"/>
    <n v="0.46666666666666667"/>
    <n v="209440"/>
    <x v="4"/>
    <x v="1"/>
    <s v="Southeast"/>
    <x v="0"/>
    <x v="0"/>
    <x v="0"/>
    <x v="0"/>
    <x v="2"/>
  </r>
  <r>
    <n v="10786"/>
    <x v="2"/>
    <n v="9.3457943925233638E-3"/>
    <s v="sorvi2000@gmail.com"/>
    <s v="grand malt"/>
    <x v="6"/>
    <n v="6.7114093959731542E-3"/>
    <n v="90"/>
    <n v="150"/>
    <n v="817"/>
    <n v="122550"/>
    <n v="49020"/>
    <n v="0.4"/>
    <n v="171570"/>
    <x v="0"/>
    <x v="0"/>
    <s v="west"/>
    <x v="1"/>
    <x v="1"/>
    <x v="1"/>
    <x v="0"/>
    <x v="1"/>
  </r>
  <r>
    <n v="10787"/>
    <x v="3"/>
    <n v="5.3763440860215058E-3"/>
    <s v="jone.ai@yahoo.com"/>
    <s v="trophy"/>
    <x v="0"/>
    <n v="6.6666666666666671E-3"/>
    <n v="150"/>
    <n v="200"/>
    <n v="980"/>
    <n v="196000"/>
    <n v="49000"/>
    <n v="0.25"/>
    <n v="245000"/>
    <x v="1"/>
    <x v="0"/>
    <s v="southsouth"/>
    <x v="2"/>
    <x v="2"/>
    <x v="2"/>
    <x v="0"/>
    <x v="1"/>
  </r>
  <r>
    <n v="10788"/>
    <x v="4"/>
    <n v="9.3457943925233638E-3"/>
    <s v="andy@gmail.com"/>
    <s v="budweiser"/>
    <x v="1"/>
    <n v="6.6666666666666671E-3"/>
    <n v="250"/>
    <n v="500"/>
    <n v="826"/>
    <n v="413000"/>
    <n v="206500"/>
    <n v="0.5"/>
    <n v="619500"/>
    <x v="2"/>
    <x v="1"/>
    <s v="northwest"/>
    <x v="3"/>
    <x v="3"/>
    <x v="3"/>
    <x v="1"/>
    <x v="0"/>
  </r>
  <r>
    <n v="10789"/>
    <x v="0"/>
    <n v="7.3529411764705881E-3"/>
    <s v="jard@gmail.com"/>
    <s v="castle lite"/>
    <x v="2"/>
    <n v="6.6666666666666671E-3"/>
    <n v="180"/>
    <n v="450"/>
    <n v="864"/>
    <n v="388800"/>
    <n v="233280"/>
    <n v="0.6"/>
    <n v="622080"/>
    <x v="3"/>
    <x v="1"/>
    <s v="northeast "/>
    <x v="4"/>
    <x v="4"/>
    <x v="4"/>
    <x v="1"/>
    <x v="2"/>
  </r>
  <r>
    <n v="10790"/>
    <x v="5"/>
    <n v="1.7241379310344827E-2"/>
    <s v="thomp@uk.com"/>
    <s v="eagle lager"/>
    <x v="3"/>
    <n v="6.6666666666666671E-3"/>
    <n v="170"/>
    <n v="250"/>
    <n v="737"/>
    <n v="184250"/>
    <n v="58960"/>
    <n v="0.32"/>
    <n v="243210"/>
    <x v="4"/>
    <x v="1"/>
    <s v="northcentral "/>
    <x v="4"/>
    <x v="5"/>
    <x v="5"/>
    <x v="1"/>
    <x v="1"/>
  </r>
  <r>
    <n v="10791"/>
    <x v="3"/>
    <n v="5.3763440860215058E-3"/>
    <s v="jone.ai@yahoo.com"/>
    <s v="hero"/>
    <x v="4"/>
    <n v="6.7114093959731542E-3"/>
    <n v="150"/>
    <n v="200"/>
    <n v="773"/>
    <n v="154600"/>
    <n v="38650"/>
    <n v="0.25"/>
    <n v="193250"/>
    <x v="0"/>
    <x v="0"/>
    <s v="Southeast"/>
    <x v="0"/>
    <x v="6"/>
    <x v="6"/>
    <x v="2"/>
    <x v="1"/>
  </r>
  <r>
    <n v="10792"/>
    <x v="6"/>
    <n v="1.2658227848101266E-2"/>
    <s v="morganny@gmail.com"/>
    <s v="beta malt"/>
    <x v="5"/>
    <n v="6.7114093959731542E-3"/>
    <n v="80"/>
    <n v="150"/>
    <n v="902"/>
    <n v="135300"/>
    <n v="63140"/>
    <n v="0.46666666666666667"/>
    <n v="198440"/>
    <x v="1"/>
    <x v="0"/>
    <s v="west"/>
    <x v="1"/>
    <x v="7"/>
    <x v="7"/>
    <x v="2"/>
    <x v="0"/>
  </r>
  <r>
    <n v="10793"/>
    <x v="7"/>
    <n v="2.0408163265306121E-2"/>
    <s v="howard_freeman@yahoo.com"/>
    <s v="grand malt"/>
    <x v="6"/>
    <n v="6.7114093959731542E-3"/>
    <n v="90"/>
    <n v="150"/>
    <n v="888"/>
    <n v="133200"/>
    <n v="53280"/>
    <n v="0.4"/>
    <n v="186480"/>
    <x v="2"/>
    <x v="1"/>
    <s v="southsouth"/>
    <x v="2"/>
    <x v="8"/>
    <x v="8"/>
    <x v="2"/>
    <x v="0"/>
  </r>
  <r>
    <n v="10794"/>
    <x v="8"/>
    <n v="1.4492753623188406E-2"/>
    <s v="parentty@uk.com"/>
    <s v="trophy"/>
    <x v="0"/>
    <n v="6.6666666666666671E-3"/>
    <n v="150"/>
    <n v="200"/>
    <n v="893"/>
    <n v="178600"/>
    <n v="44650"/>
    <n v="0.25"/>
    <n v="223250"/>
    <x v="3"/>
    <x v="1"/>
    <s v="northwest"/>
    <x v="3"/>
    <x v="9"/>
    <x v="9"/>
    <x v="3"/>
    <x v="0"/>
  </r>
  <r>
    <n v="10795"/>
    <x v="3"/>
    <n v="5.3763440860215058E-3"/>
    <s v="jone.ai@yahoo.com"/>
    <s v="budweiser"/>
    <x v="1"/>
    <n v="6.6666666666666671E-3"/>
    <n v="250"/>
    <n v="500"/>
    <n v="718"/>
    <n v="359000"/>
    <n v="179500"/>
    <n v="0.5"/>
    <n v="538500"/>
    <x v="4"/>
    <x v="1"/>
    <s v="northeast "/>
    <x v="4"/>
    <x v="10"/>
    <x v="10"/>
    <x v="3"/>
    <x v="2"/>
  </r>
  <r>
    <n v="10796"/>
    <x v="9"/>
    <n v="1.4492753623188406E-2"/>
    <s v="smithMan@yahoo.com"/>
    <s v="castle lite"/>
    <x v="2"/>
    <n v="6.6666666666666671E-3"/>
    <n v="180"/>
    <n v="450"/>
    <n v="744"/>
    <n v="334800"/>
    <n v="200880"/>
    <n v="0.6"/>
    <n v="535680"/>
    <x v="0"/>
    <x v="0"/>
    <s v="northcentral "/>
    <x v="4"/>
    <x v="11"/>
    <x v="11"/>
    <x v="3"/>
    <x v="2"/>
  </r>
  <r>
    <n v="10797"/>
    <x v="3"/>
    <n v="5.3763440860215058E-3"/>
    <s v="jone.ai@yahoo.com"/>
    <s v="eagle lager"/>
    <x v="3"/>
    <n v="6.6666666666666671E-3"/>
    <n v="170"/>
    <n v="250"/>
    <n v="959"/>
    <n v="239750"/>
    <n v="76720"/>
    <n v="0.32"/>
    <n v="316470"/>
    <x v="1"/>
    <x v="0"/>
    <s v="Southeast"/>
    <x v="0"/>
    <x v="0"/>
    <x v="0"/>
    <x v="0"/>
    <x v="2"/>
  </r>
  <r>
    <n v="10798"/>
    <x v="6"/>
    <n v="1.2658227848101266E-2"/>
    <s v="morganny@gmail.com"/>
    <s v="hero"/>
    <x v="4"/>
    <n v="6.7114093959731542E-3"/>
    <n v="150"/>
    <n v="200"/>
    <n v="976"/>
    <n v="195200"/>
    <n v="48800"/>
    <n v="0.25"/>
    <n v="244000"/>
    <x v="2"/>
    <x v="1"/>
    <s v="west"/>
    <x v="1"/>
    <x v="1"/>
    <x v="1"/>
    <x v="0"/>
    <x v="2"/>
  </r>
  <r>
    <n v="10799"/>
    <x v="3"/>
    <n v="5.3763440860215058E-3"/>
    <s v="jone.ai@yahoo.com"/>
    <s v="beta malt"/>
    <x v="5"/>
    <n v="6.7114093959731542E-3"/>
    <n v="80"/>
    <n v="150"/>
    <n v="940"/>
    <n v="141000"/>
    <n v="65800"/>
    <n v="0.46666666666666667"/>
    <n v="206800"/>
    <x v="3"/>
    <x v="1"/>
    <s v="southsouth"/>
    <x v="2"/>
    <x v="2"/>
    <x v="2"/>
    <x v="0"/>
    <x v="1"/>
  </r>
  <r>
    <n v="10800"/>
    <x v="8"/>
    <n v="1.4492753623188406E-2"/>
    <s v="parentty@uk.com"/>
    <s v="grand malt"/>
    <x v="6"/>
    <n v="6.7114093959731542E-3"/>
    <n v="90"/>
    <n v="150"/>
    <n v="956"/>
    <n v="143400"/>
    <n v="57360"/>
    <n v="0.4"/>
    <n v="200760"/>
    <x v="4"/>
    <x v="1"/>
    <s v="northwest"/>
    <x v="3"/>
    <x v="3"/>
    <x v="3"/>
    <x v="1"/>
    <x v="0"/>
  </r>
  <r>
    <n v="10801"/>
    <x v="10"/>
    <n v="1.4492753623188406E-2"/>
    <s v="kivel_go@yahoo.com"/>
    <s v="trophy"/>
    <x v="0"/>
    <n v="6.6666666666666671E-3"/>
    <n v="150"/>
    <n v="200"/>
    <n v="908"/>
    <n v="181600"/>
    <n v="45400"/>
    <n v="0.25"/>
    <n v="227000"/>
    <x v="0"/>
    <x v="0"/>
    <s v="northeast "/>
    <x v="4"/>
    <x v="4"/>
    <x v="4"/>
    <x v="1"/>
    <x v="1"/>
  </r>
  <r>
    <n v="10802"/>
    <x v="9"/>
    <n v="1.4492753623188406E-2"/>
    <s v="smithMan@yahoo.com"/>
    <s v="budweiser"/>
    <x v="1"/>
    <n v="6.6666666666666671E-3"/>
    <n v="250"/>
    <n v="500"/>
    <n v="866"/>
    <n v="433000"/>
    <n v="216500"/>
    <n v="0.5"/>
    <n v="649500"/>
    <x v="1"/>
    <x v="0"/>
    <s v="northcentral "/>
    <x v="4"/>
    <x v="5"/>
    <x v="5"/>
    <x v="1"/>
    <x v="1"/>
  </r>
  <r>
    <n v="10803"/>
    <x v="8"/>
    <n v="1.4492753623188406E-2"/>
    <s v="parentty@uk.com"/>
    <s v="castle lite"/>
    <x v="2"/>
    <n v="6.6666666666666671E-3"/>
    <n v="180"/>
    <n v="450"/>
    <n v="735"/>
    <n v="330750"/>
    <n v="198450"/>
    <n v="0.6"/>
    <n v="529200"/>
    <x v="2"/>
    <x v="1"/>
    <s v="Southeast"/>
    <x v="0"/>
    <x v="6"/>
    <x v="6"/>
    <x v="2"/>
    <x v="0"/>
  </r>
  <r>
    <n v="10804"/>
    <x v="1"/>
    <n v="8.4745762711864406E-3"/>
    <s v="gillhell@uk.com"/>
    <s v="eagle lager"/>
    <x v="3"/>
    <n v="6.6666666666666671E-3"/>
    <n v="170"/>
    <n v="250"/>
    <n v="802"/>
    <n v="200500"/>
    <n v="64160"/>
    <n v="0.32"/>
    <n v="264660"/>
    <x v="3"/>
    <x v="1"/>
    <s v="west"/>
    <x v="1"/>
    <x v="7"/>
    <x v="7"/>
    <x v="2"/>
    <x v="2"/>
  </r>
  <r>
    <n v="10805"/>
    <x v="9"/>
    <n v="1.4492753623188406E-2"/>
    <s v="smithMan@yahoo.com"/>
    <s v="hero"/>
    <x v="4"/>
    <n v="6.7114093959731542E-3"/>
    <n v="150"/>
    <n v="200"/>
    <n v="976"/>
    <n v="195200"/>
    <n v="48800"/>
    <n v="0.25"/>
    <n v="244000"/>
    <x v="4"/>
    <x v="1"/>
    <s v="southsouth"/>
    <x v="2"/>
    <x v="8"/>
    <x v="8"/>
    <x v="2"/>
    <x v="1"/>
  </r>
  <r>
    <n v="10806"/>
    <x v="3"/>
    <n v="5.3763440860215058E-3"/>
    <s v="jone.ai@yahoo.com"/>
    <s v="beta malt"/>
    <x v="5"/>
    <n v="6.7114093959731542E-3"/>
    <n v="80"/>
    <n v="150"/>
    <n v="914"/>
    <n v="137100"/>
    <n v="63980"/>
    <n v="0.46666666666666667"/>
    <n v="201080"/>
    <x v="0"/>
    <x v="0"/>
    <s v="northwest"/>
    <x v="3"/>
    <x v="9"/>
    <x v="9"/>
    <x v="3"/>
    <x v="2"/>
  </r>
  <r>
    <n v="10807"/>
    <x v="2"/>
    <n v="9.3457943925233638E-3"/>
    <s v="sorvi2000@gmail.com"/>
    <s v="grand malt"/>
    <x v="6"/>
    <n v="6.7114093959731542E-3"/>
    <n v="90"/>
    <n v="150"/>
    <n v="821"/>
    <n v="123150"/>
    <n v="49260"/>
    <n v="0.4"/>
    <n v="172410"/>
    <x v="1"/>
    <x v="0"/>
    <s v="northeast "/>
    <x v="4"/>
    <x v="10"/>
    <x v="10"/>
    <x v="3"/>
    <x v="2"/>
  </r>
  <r>
    <n v="10808"/>
    <x v="0"/>
    <n v="7.3529411764705881E-3"/>
    <s v="jard@gmail.com"/>
    <s v="trophy"/>
    <x v="0"/>
    <n v="6.6666666666666671E-3"/>
    <n v="150"/>
    <n v="200"/>
    <n v="804"/>
    <n v="160800"/>
    <n v="40200"/>
    <n v="0.25"/>
    <n v="201000"/>
    <x v="2"/>
    <x v="1"/>
    <s v="northcentral "/>
    <x v="4"/>
    <x v="11"/>
    <x v="11"/>
    <x v="3"/>
    <x v="2"/>
  </r>
  <r>
    <n v="10809"/>
    <x v="4"/>
    <n v="9.3457943925233638E-3"/>
    <s v="andy@gmail.com"/>
    <s v="budweiser"/>
    <x v="1"/>
    <n v="6.6666666666666671E-3"/>
    <n v="250"/>
    <n v="500"/>
    <n v="946"/>
    <n v="473000"/>
    <n v="236500"/>
    <n v="0.5"/>
    <n v="709500"/>
    <x v="3"/>
    <x v="1"/>
    <s v="Southeast"/>
    <x v="0"/>
    <x v="0"/>
    <x v="0"/>
    <x v="0"/>
    <x v="2"/>
  </r>
  <r>
    <n v="10810"/>
    <x v="7"/>
    <n v="2.0408163265306121E-2"/>
    <s v="howard_freeman@yahoo.com"/>
    <s v="castle lite"/>
    <x v="2"/>
    <n v="6.6666666666666671E-3"/>
    <n v="180"/>
    <n v="450"/>
    <n v="997"/>
    <n v="448650"/>
    <n v="269190"/>
    <n v="0.6"/>
    <n v="717840"/>
    <x v="4"/>
    <x v="1"/>
    <s v="west"/>
    <x v="1"/>
    <x v="1"/>
    <x v="1"/>
    <x v="0"/>
    <x v="0"/>
  </r>
  <r>
    <n v="10811"/>
    <x v="1"/>
    <n v="8.4745762711864406E-3"/>
    <s v="gillhell@uk.com"/>
    <s v="eagle lager"/>
    <x v="3"/>
    <n v="6.6666666666666671E-3"/>
    <n v="170"/>
    <n v="250"/>
    <n v="770"/>
    <n v="192500"/>
    <n v="61600"/>
    <n v="0.32"/>
    <n v="254100"/>
    <x v="0"/>
    <x v="0"/>
    <s v="southsouth"/>
    <x v="2"/>
    <x v="2"/>
    <x v="2"/>
    <x v="0"/>
    <x v="0"/>
  </r>
  <r>
    <n v="10812"/>
    <x v="1"/>
    <n v="8.4745762711864406E-3"/>
    <s v="gillhell@uk.com"/>
    <s v="hero"/>
    <x v="4"/>
    <n v="6.7114093959731542E-3"/>
    <n v="150"/>
    <n v="200"/>
    <n v="901"/>
    <n v="180200"/>
    <n v="45050"/>
    <n v="0.25"/>
    <n v="225250"/>
    <x v="1"/>
    <x v="0"/>
    <s v="northwest"/>
    <x v="3"/>
    <x v="3"/>
    <x v="3"/>
    <x v="1"/>
    <x v="2"/>
  </r>
  <r>
    <n v="10813"/>
    <x v="10"/>
    <n v="1.4492753623188406E-2"/>
    <s v="kivel_go@yahoo.com"/>
    <s v="beta malt"/>
    <x v="5"/>
    <n v="6.7114093959731542E-3"/>
    <n v="80"/>
    <n v="150"/>
    <n v="719"/>
    <n v="107850"/>
    <n v="50330"/>
    <n v="0.46666666666666667"/>
    <n v="158180"/>
    <x v="2"/>
    <x v="1"/>
    <s v="northeast "/>
    <x v="4"/>
    <x v="4"/>
    <x v="4"/>
    <x v="1"/>
    <x v="0"/>
  </r>
  <r>
    <n v="10814"/>
    <x v="3"/>
    <n v="5.3763440860215058E-3"/>
    <s v="jone.ai@yahoo.com"/>
    <s v="grand malt"/>
    <x v="6"/>
    <n v="6.7114093959731542E-3"/>
    <n v="90"/>
    <n v="150"/>
    <n v="933"/>
    <n v="139950"/>
    <n v="55980"/>
    <n v="0.4"/>
    <n v="195930"/>
    <x v="3"/>
    <x v="1"/>
    <s v="northcentral "/>
    <x v="4"/>
    <x v="5"/>
    <x v="5"/>
    <x v="1"/>
    <x v="1"/>
  </r>
  <r>
    <n v="10815"/>
    <x v="6"/>
    <n v="1.2658227848101266E-2"/>
    <s v="morganny@gmail.com"/>
    <s v="trophy"/>
    <x v="0"/>
    <n v="6.6666666666666671E-3"/>
    <n v="150"/>
    <n v="200"/>
    <n v="992"/>
    <n v="198400"/>
    <n v="49600"/>
    <n v="0.25"/>
    <n v="248000"/>
    <x v="4"/>
    <x v="1"/>
    <s v="Southeast"/>
    <x v="0"/>
    <x v="6"/>
    <x v="6"/>
    <x v="2"/>
    <x v="2"/>
  </r>
  <r>
    <n v="10816"/>
    <x v="10"/>
    <n v="1.4492753623188406E-2"/>
    <s v="kivel_go@yahoo.com"/>
    <s v="budweiser"/>
    <x v="1"/>
    <n v="6.6666666666666671E-3"/>
    <n v="250"/>
    <n v="500"/>
    <n v="818"/>
    <n v="409000"/>
    <n v="204500"/>
    <n v="0.5"/>
    <n v="613500"/>
    <x v="0"/>
    <x v="0"/>
    <s v="west"/>
    <x v="1"/>
    <x v="7"/>
    <x v="7"/>
    <x v="2"/>
    <x v="1"/>
  </r>
  <r>
    <n v="10817"/>
    <x v="2"/>
    <n v="9.3457943925233638E-3"/>
    <s v="sorvi2000@gmail.com"/>
    <s v="castle lite"/>
    <x v="2"/>
    <n v="6.6666666666666671E-3"/>
    <n v="180"/>
    <n v="450"/>
    <n v="828"/>
    <n v="372600"/>
    <n v="223560"/>
    <n v="0.6"/>
    <n v="596160"/>
    <x v="1"/>
    <x v="0"/>
    <s v="southsouth"/>
    <x v="2"/>
    <x v="8"/>
    <x v="8"/>
    <x v="2"/>
    <x v="2"/>
  </r>
  <r>
    <n v="10818"/>
    <x v="1"/>
    <n v="8.4745762711864406E-3"/>
    <s v="gillhell@uk.com"/>
    <s v="eagle lager"/>
    <x v="3"/>
    <n v="6.6666666666666671E-3"/>
    <n v="170"/>
    <n v="250"/>
    <n v="758"/>
    <n v="189500"/>
    <n v="60640"/>
    <n v="0.32"/>
    <n v="250140"/>
    <x v="2"/>
    <x v="1"/>
    <s v="northwest"/>
    <x v="3"/>
    <x v="9"/>
    <x v="9"/>
    <x v="3"/>
    <x v="2"/>
  </r>
  <r>
    <n v="10819"/>
    <x v="2"/>
    <n v="9.3457943925233638E-3"/>
    <s v="sorvi2000@gmail.com"/>
    <s v="hero"/>
    <x v="4"/>
    <n v="6.7114093959731542E-3"/>
    <n v="150"/>
    <n v="200"/>
    <n v="787"/>
    <n v="157400"/>
    <n v="39350"/>
    <n v="0.25"/>
    <n v="196750"/>
    <x v="3"/>
    <x v="1"/>
    <s v="northeast "/>
    <x v="4"/>
    <x v="10"/>
    <x v="10"/>
    <x v="3"/>
    <x v="1"/>
  </r>
  <r>
    <n v="10820"/>
    <x v="5"/>
    <n v="1.7241379310344827E-2"/>
    <s v="thomp@uk.com"/>
    <s v="beta malt"/>
    <x v="5"/>
    <n v="6.7114093959731542E-3"/>
    <n v="80"/>
    <n v="150"/>
    <n v="929"/>
    <n v="139350"/>
    <n v="65030"/>
    <n v="0.46666666666666667"/>
    <n v="204380"/>
    <x v="4"/>
    <x v="1"/>
    <s v="northcentral "/>
    <x v="4"/>
    <x v="11"/>
    <x v="11"/>
    <x v="3"/>
    <x v="0"/>
  </r>
  <r>
    <n v="10821"/>
    <x v="4"/>
    <n v="9.3457943925233638E-3"/>
    <s v="andy@gmail.com"/>
    <s v="grand malt"/>
    <x v="6"/>
    <n v="6.7114093959731542E-3"/>
    <n v="90"/>
    <n v="150"/>
    <n v="785"/>
    <n v="117750"/>
    <n v="47100"/>
    <n v="0.4"/>
    <n v="164850"/>
    <x v="0"/>
    <x v="0"/>
    <s v="Southeast"/>
    <x v="0"/>
    <x v="0"/>
    <x v="0"/>
    <x v="0"/>
    <x v="0"/>
  </r>
  <r>
    <n v="10822"/>
    <x v="0"/>
    <n v="7.3529411764705881E-3"/>
    <s v="jard@gmail.com"/>
    <s v="trophy"/>
    <x v="0"/>
    <n v="6.6666666666666671E-3"/>
    <n v="150"/>
    <n v="200"/>
    <n v="701"/>
    <n v="140200"/>
    <n v="35050"/>
    <n v="0.25"/>
    <n v="175250"/>
    <x v="1"/>
    <x v="0"/>
    <s v="west"/>
    <x v="1"/>
    <x v="1"/>
    <x v="1"/>
    <x v="0"/>
    <x v="2"/>
  </r>
  <r>
    <n v="10823"/>
    <x v="0"/>
    <n v="7.3529411764705881E-3"/>
    <s v="jard@gmail.com"/>
    <s v="budweiser"/>
    <x v="1"/>
    <n v="6.6666666666666671E-3"/>
    <n v="250"/>
    <n v="500"/>
    <n v="757"/>
    <n v="378500"/>
    <n v="189250"/>
    <n v="0.5"/>
    <n v="567750"/>
    <x v="2"/>
    <x v="1"/>
    <s v="southsouth"/>
    <x v="2"/>
    <x v="2"/>
    <x v="2"/>
    <x v="0"/>
    <x v="0"/>
  </r>
  <r>
    <n v="10824"/>
    <x v="4"/>
    <n v="9.3457943925233638E-3"/>
    <s v="andy@gmail.com"/>
    <s v="castle lite"/>
    <x v="2"/>
    <n v="6.6666666666666671E-3"/>
    <n v="180"/>
    <n v="450"/>
    <n v="810"/>
    <n v="364500"/>
    <n v="218700"/>
    <n v="0.6"/>
    <n v="583200"/>
    <x v="3"/>
    <x v="1"/>
    <s v="northwest"/>
    <x v="3"/>
    <x v="3"/>
    <x v="3"/>
    <x v="1"/>
    <x v="0"/>
  </r>
  <r>
    <n v="10825"/>
    <x v="3"/>
    <n v="5.3763440860215058E-3"/>
    <s v="jone.ai@yahoo.com"/>
    <s v="eagle lager"/>
    <x v="3"/>
    <n v="6.6666666666666671E-3"/>
    <n v="170"/>
    <n v="250"/>
    <n v="874"/>
    <n v="218500"/>
    <n v="69920"/>
    <n v="0.32"/>
    <n v="288420"/>
    <x v="4"/>
    <x v="1"/>
    <s v="northeast "/>
    <x v="4"/>
    <x v="4"/>
    <x v="4"/>
    <x v="1"/>
    <x v="2"/>
  </r>
  <r>
    <n v="10826"/>
    <x v="6"/>
    <n v="1.2658227848101266E-2"/>
    <s v="morganny@gmail.com"/>
    <s v="hero"/>
    <x v="4"/>
    <n v="6.7114093959731542E-3"/>
    <n v="150"/>
    <n v="200"/>
    <n v="820"/>
    <n v="164000"/>
    <n v="41000"/>
    <n v="0.25"/>
    <n v="205000"/>
    <x v="0"/>
    <x v="0"/>
    <s v="northcentral "/>
    <x v="4"/>
    <x v="5"/>
    <x v="5"/>
    <x v="1"/>
    <x v="1"/>
  </r>
  <r>
    <n v="10827"/>
    <x v="10"/>
    <n v="1.4492753623188406E-2"/>
    <s v="kivel_go@yahoo.com"/>
    <s v="beta malt"/>
    <x v="5"/>
    <n v="6.7114093959731542E-3"/>
    <n v="80"/>
    <n v="150"/>
    <n v="874"/>
    <n v="131100"/>
    <n v="61180"/>
    <n v="0.46666666666666667"/>
    <n v="192280"/>
    <x v="1"/>
    <x v="0"/>
    <s v="Southeast"/>
    <x v="0"/>
    <x v="6"/>
    <x v="6"/>
    <x v="2"/>
    <x v="1"/>
  </r>
  <r>
    <n v="10828"/>
    <x v="2"/>
    <n v="9.3457943925233638E-3"/>
    <s v="sorvi2000@gmail.com"/>
    <s v="grand malt"/>
    <x v="6"/>
    <n v="6.7114093959731542E-3"/>
    <n v="90"/>
    <n v="150"/>
    <n v="958"/>
    <n v="143700"/>
    <n v="57480"/>
    <n v="0.4"/>
    <n v="201180"/>
    <x v="2"/>
    <x v="1"/>
    <s v="west"/>
    <x v="1"/>
    <x v="7"/>
    <x v="7"/>
    <x v="2"/>
    <x v="0"/>
  </r>
  <r>
    <n v="10829"/>
    <x v="1"/>
    <n v="8.4745762711864406E-3"/>
    <s v="gillhell@uk.com"/>
    <s v="trophy"/>
    <x v="0"/>
    <n v="6.6666666666666671E-3"/>
    <n v="150"/>
    <n v="200"/>
    <n v="742"/>
    <n v="148400"/>
    <n v="37100"/>
    <n v="0.25"/>
    <n v="185500"/>
    <x v="3"/>
    <x v="1"/>
    <s v="southsouth"/>
    <x v="2"/>
    <x v="8"/>
    <x v="8"/>
    <x v="2"/>
    <x v="1"/>
  </r>
  <r>
    <n v="10830"/>
    <x v="2"/>
    <n v="9.3457943925233638E-3"/>
    <s v="sorvi2000@gmail.com"/>
    <s v="budweiser"/>
    <x v="1"/>
    <n v="6.6666666666666671E-3"/>
    <n v="250"/>
    <n v="500"/>
    <n v="973"/>
    <n v="486500"/>
    <n v="243250"/>
    <n v="0.5"/>
    <n v="729750"/>
    <x v="4"/>
    <x v="1"/>
    <s v="northwest"/>
    <x v="3"/>
    <x v="9"/>
    <x v="9"/>
    <x v="3"/>
    <x v="1"/>
  </r>
  <r>
    <n v="10831"/>
    <x v="5"/>
    <n v="1.7241379310344827E-2"/>
    <s v="thomp@uk.com"/>
    <s v="castle lite"/>
    <x v="2"/>
    <n v="6.6666666666666671E-3"/>
    <n v="180"/>
    <n v="450"/>
    <n v="961"/>
    <n v="432450"/>
    <n v="259470"/>
    <n v="0.6"/>
    <n v="691920"/>
    <x v="0"/>
    <x v="0"/>
    <s v="northeast "/>
    <x v="4"/>
    <x v="10"/>
    <x v="10"/>
    <x v="3"/>
    <x v="2"/>
  </r>
  <r>
    <n v="10832"/>
    <x v="4"/>
    <n v="9.3457943925233638E-3"/>
    <s v="andy@gmail.com"/>
    <s v="eagle lager"/>
    <x v="3"/>
    <n v="6.6666666666666671E-3"/>
    <n v="170"/>
    <n v="250"/>
    <n v="752"/>
    <n v="188000"/>
    <n v="60160"/>
    <n v="0.32"/>
    <n v="248160"/>
    <x v="1"/>
    <x v="0"/>
    <s v="northcentral "/>
    <x v="4"/>
    <x v="11"/>
    <x v="11"/>
    <x v="3"/>
    <x v="2"/>
  </r>
  <r>
    <n v="10833"/>
    <x v="0"/>
    <n v="7.3529411764705881E-3"/>
    <s v="jard@gmail.com"/>
    <s v="hero"/>
    <x v="4"/>
    <n v="6.7114093959731542E-3"/>
    <n v="150"/>
    <n v="200"/>
    <n v="938"/>
    <n v="187600"/>
    <n v="46900"/>
    <n v="0.25"/>
    <n v="234500"/>
    <x v="2"/>
    <x v="1"/>
    <s v="Southeast"/>
    <x v="0"/>
    <x v="0"/>
    <x v="0"/>
    <x v="0"/>
    <x v="1"/>
  </r>
  <r>
    <n v="10834"/>
    <x v="0"/>
    <n v="7.3529411764705881E-3"/>
    <s v="jard@gmail.com"/>
    <s v="beta malt"/>
    <x v="5"/>
    <n v="6.7114093959731542E-3"/>
    <n v="80"/>
    <n v="150"/>
    <n v="777"/>
    <n v="116550"/>
    <n v="54390"/>
    <n v="0.46666666666666667"/>
    <n v="170940"/>
    <x v="3"/>
    <x v="1"/>
    <s v="west"/>
    <x v="1"/>
    <x v="1"/>
    <x v="1"/>
    <x v="0"/>
    <x v="1"/>
  </r>
  <r>
    <n v="10835"/>
    <x v="4"/>
    <n v="9.3457943925233638E-3"/>
    <s v="andy@gmail.com"/>
    <s v="grand malt"/>
    <x v="6"/>
    <n v="6.7114093959731542E-3"/>
    <n v="90"/>
    <n v="150"/>
    <n v="855"/>
    <n v="128250"/>
    <n v="51300"/>
    <n v="0.4"/>
    <n v="179550"/>
    <x v="4"/>
    <x v="1"/>
    <s v="southsouth"/>
    <x v="2"/>
    <x v="2"/>
    <x v="2"/>
    <x v="0"/>
    <x v="1"/>
  </r>
  <r>
    <n v="10836"/>
    <x v="0"/>
    <n v="7.3529411764705881E-3"/>
    <s v="jard@gmail.com"/>
    <s v="trophy"/>
    <x v="0"/>
    <n v="6.6666666666666671E-3"/>
    <n v="150"/>
    <n v="200"/>
    <n v="870"/>
    <n v="174000"/>
    <n v="43500"/>
    <n v="0.25"/>
    <n v="217500"/>
    <x v="0"/>
    <x v="0"/>
    <s v="northwest"/>
    <x v="3"/>
    <x v="3"/>
    <x v="3"/>
    <x v="1"/>
    <x v="2"/>
  </r>
  <r>
    <n v="10837"/>
    <x v="1"/>
    <n v="8.4745762711864406E-3"/>
    <s v="gillhell@uk.com"/>
    <s v="budweiser"/>
    <x v="1"/>
    <n v="6.6666666666666671E-3"/>
    <n v="250"/>
    <n v="500"/>
    <n v="922"/>
    <n v="461000"/>
    <n v="230500"/>
    <n v="0.5"/>
    <n v="691500"/>
    <x v="1"/>
    <x v="0"/>
    <s v="northeast "/>
    <x v="4"/>
    <x v="4"/>
    <x v="4"/>
    <x v="1"/>
    <x v="1"/>
  </r>
  <r>
    <n v="10838"/>
    <x v="2"/>
    <n v="9.3457943925233638E-3"/>
    <s v="sorvi2000@gmail.com"/>
    <s v="castle lite"/>
    <x v="2"/>
    <n v="6.6666666666666671E-3"/>
    <n v="180"/>
    <n v="450"/>
    <n v="856"/>
    <n v="385200"/>
    <n v="231120"/>
    <n v="0.6"/>
    <n v="616320"/>
    <x v="2"/>
    <x v="1"/>
    <s v="northcentral "/>
    <x v="4"/>
    <x v="5"/>
    <x v="5"/>
    <x v="1"/>
    <x v="1"/>
  </r>
  <r>
    <n v="10839"/>
    <x v="3"/>
    <n v="5.3763440860215058E-3"/>
    <s v="jone.ai@yahoo.com"/>
    <s v="eagle lager"/>
    <x v="3"/>
    <n v="6.6666666666666671E-3"/>
    <n v="170"/>
    <n v="250"/>
    <n v="852"/>
    <n v="213000"/>
    <n v="68160"/>
    <n v="0.32"/>
    <n v="281160"/>
    <x v="3"/>
    <x v="1"/>
    <s v="Southeast"/>
    <x v="0"/>
    <x v="6"/>
    <x v="6"/>
    <x v="2"/>
    <x v="1"/>
  </r>
  <r>
    <n v="10840"/>
    <x v="4"/>
    <n v="9.3457943925233638E-3"/>
    <s v="andy@gmail.com"/>
    <s v="hero"/>
    <x v="4"/>
    <n v="6.7114093959731542E-3"/>
    <n v="150"/>
    <n v="200"/>
    <n v="981"/>
    <n v="196200"/>
    <n v="49050"/>
    <n v="0.25"/>
    <n v="245250"/>
    <x v="4"/>
    <x v="1"/>
    <s v="west"/>
    <x v="1"/>
    <x v="7"/>
    <x v="7"/>
    <x v="2"/>
    <x v="1"/>
  </r>
  <r>
    <n v="10841"/>
    <x v="0"/>
    <n v="7.3529411764705881E-3"/>
    <s v="jard@gmail.com"/>
    <s v="beta malt"/>
    <x v="5"/>
    <n v="6.7114093959731542E-3"/>
    <n v="80"/>
    <n v="150"/>
    <n v="910"/>
    <n v="136500"/>
    <n v="63700"/>
    <n v="0.46666666666666667"/>
    <n v="200200"/>
    <x v="0"/>
    <x v="0"/>
    <s v="southsouth"/>
    <x v="2"/>
    <x v="8"/>
    <x v="8"/>
    <x v="2"/>
    <x v="2"/>
  </r>
  <r>
    <n v="10842"/>
    <x v="5"/>
    <n v="1.7241379310344827E-2"/>
    <s v="thomp@uk.com"/>
    <s v="grand malt"/>
    <x v="6"/>
    <n v="6.7114093959731542E-3"/>
    <n v="90"/>
    <n v="150"/>
    <n v="805"/>
    <n v="120750"/>
    <n v="48300"/>
    <n v="0.4"/>
    <n v="169050"/>
    <x v="1"/>
    <x v="0"/>
    <s v="northwest"/>
    <x v="3"/>
    <x v="9"/>
    <x v="9"/>
    <x v="3"/>
    <x v="1"/>
  </r>
  <r>
    <n v="10843"/>
    <x v="3"/>
    <n v="5.3763440860215058E-3"/>
    <s v="jone.ai@yahoo.com"/>
    <s v="trophy"/>
    <x v="0"/>
    <n v="6.6666666666666671E-3"/>
    <n v="150"/>
    <n v="200"/>
    <n v="932"/>
    <n v="186400"/>
    <n v="46600"/>
    <n v="0.25"/>
    <n v="233000"/>
    <x v="2"/>
    <x v="1"/>
    <s v="northeast "/>
    <x v="4"/>
    <x v="10"/>
    <x v="10"/>
    <x v="3"/>
    <x v="1"/>
  </r>
  <r>
    <n v="10844"/>
    <x v="6"/>
    <n v="1.2658227848101266E-2"/>
    <s v="morganny@gmail.com"/>
    <s v="budweiser"/>
    <x v="1"/>
    <n v="6.6666666666666671E-3"/>
    <n v="250"/>
    <n v="500"/>
    <n v="891"/>
    <n v="445500"/>
    <n v="222750"/>
    <n v="0.5"/>
    <n v="668250"/>
    <x v="3"/>
    <x v="1"/>
    <s v="northcentral "/>
    <x v="4"/>
    <x v="11"/>
    <x v="11"/>
    <x v="3"/>
    <x v="1"/>
  </r>
  <r>
    <n v="10845"/>
    <x v="7"/>
    <n v="2.0408163265306121E-2"/>
    <s v="howard_freeman@yahoo.com"/>
    <s v="castle lite"/>
    <x v="2"/>
    <n v="6.6666666666666671E-3"/>
    <n v="180"/>
    <n v="450"/>
    <n v="803"/>
    <n v="361350"/>
    <n v="216810"/>
    <n v="0.6"/>
    <n v="578160"/>
    <x v="4"/>
    <x v="1"/>
    <s v="Southeast"/>
    <x v="0"/>
    <x v="0"/>
    <x v="0"/>
    <x v="0"/>
    <x v="1"/>
  </r>
  <r>
    <n v="10846"/>
    <x v="8"/>
    <n v="1.4492753623188406E-2"/>
    <s v="parentty@uk.com"/>
    <s v="eagle lager"/>
    <x v="3"/>
    <n v="6.6666666666666671E-3"/>
    <n v="170"/>
    <n v="250"/>
    <n v="818"/>
    <n v="204500"/>
    <n v="65440"/>
    <n v="0.32"/>
    <n v="269940"/>
    <x v="0"/>
    <x v="0"/>
    <s v="west"/>
    <x v="1"/>
    <x v="1"/>
    <x v="1"/>
    <x v="0"/>
    <x v="2"/>
  </r>
  <r>
    <n v="10847"/>
    <x v="3"/>
    <n v="5.3763440860215058E-3"/>
    <s v="jone.ai@yahoo.com"/>
    <s v="hero"/>
    <x v="4"/>
    <n v="6.7114093959731542E-3"/>
    <n v="150"/>
    <n v="200"/>
    <n v="932"/>
    <n v="186400"/>
    <n v="46600"/>
    <n v="0.25"/>
    <n v="233000"/>
    <x v="1"/>
    <x v="0"/>
    <s v="southsouth"/>
    <x v="2"/>
    <x v="2"/>
    <x v="2"/>
    <x v="0"/>
    <x v="0"/>
  </r>
  <r>
    <n v="10848"/>
    <x v="9"/>
    <n v="1.4492753623188406E-2"/>
    <s v="smithMan@yahoo.com"/>
    <s v="beta malt"/>
    <x v="5"/>
    <n v="6.7114093959731542E-3"/>
    <n v="80"/>
    <n v="150"/>
    <n v="893"/>
    <n v="133950"/>
    <n v="62510"/>
    <n v="0.46666666666666667"/>
    <n v="196460"/>
    <x v="2"/>
    <x v="1"/>
    <s v="northwest"/>
    <x v="3"/>
    <x v="3"/>
    <x v="3"/>
    <x v="1"/>
    <x v="0"/>
  </r>
  <r>
    <n v="10849"/>
    <x v="3"/>
    <n v="5.3763440860215058E-3"/>
    <s v="jone.ai@yahoo.com"/>
    <s v="grand malt"/>
    <x v="6"/>
    <n v="6.7114093959731542E-3"/>
    <n v="90"/>
    <n v="150"/>
    <n v="824"/>
    <n v="123600"/>
    <n v="49440"/>
    <n v="0.4"/>
    <n v="173040"/>
    <x v="3"/>
    <x v="1"/>
    <s v="northeast "/>
    <x v="4"/>
    <x v="4"/>
    <x v="4"/>
    <x v="1"/>
    <x v="0"/>
  </r>
  <r>
    <n v="10850"/>
    <x v="0"/>
    <n v="7.3529411764705881E-3"/>
    <s v="jard@gmail.com"/>
    <s v="trophy"/>
    <x v="0"/>
    <n v="6.6666666666666671E-3"/>
    <n v="150"/>
    <n v="200"/>
    <n v="931"/>
    <n v="186200"/>
    <n v="46550"/>
    <n v="0.25"/>
    <n v="232750"/>
    <x v="4"/>
    <x v="1"/>
    <s v="northcentral "/>
    <x v="4"/>
    <x v="5"/>
    <x v="5"/>
    <x v="1"/>
    <x v="0"/>
  </r>
  <r>
    <n v="10851"/>
    <x v="1"/>
    <n v="8.4745762711864406E-3"/>
    <s v="gillhell@uk.com"/>
    <s v="budweiser"/>
    <x v="1"/>
    <n v="6.6666666666666671E-3"/>
    <n v="250"/>
    <n v="500"/>
    <n v="783"/>
    <n v="391500"/>
    <n v="195750"/>
    <n v="0.5"/>
    <n v="587250"/>
    <x v="0"/>
    <x v="0"/>
    <s v="Southeast"/>
    <x v="0"/>
    <x v="6"/>
    <x v="6"/>
    <x v="2"/>
    <x v="0"/>
  </r>
  <r>
    <n v="10852"/>
    <x v="2"/>
    <n v="9.3457943925233638E-3"/>
    <s v="sorvi2000@gmail.com"/>
    <s v="castle lite"/>
    <x v="2"/>
    <n v="6.6666666666666671E-3"/>
    <n v="180"/>
    <n v="450"/>
    <n v="708"/>
    <n v="318600"/>
    <n v="191160"/>
    <n v="0.6"/>
    <n v="509760"/>
    <x v="1"/>
    <x v="0"/>
    <s v="west"/>
    <x v="1"/>
    <x v="7"/>
    <x v="7"/>
    <x v="2"/>
    <x v="2"/>
  </r>
  <r>
    <n v="10853"/>
    <x v="3"/>
    <n v="5.3763440860215058E-3"/>
    <s v="jone.ai@yahoo.com"/>
    <s v="eagle lager"/>
    <x v="3"/>
    <n v="6.6666666666666671E-3"/>
    <n v="170"/>
    <n v="250"/>
    <n v="861"/>
    <n v="215250"/>
    <n v="68880"/>
    <n v="0.32"/>
    <n v="284130"/>
    <x v="2"/>
    <x v="1"/>
    <s v="southsouth"/>
    <x v="2"/>
    <x v="8"/>
    <x v="8"/>
    <x v="2"/>
    <x v="2"/>
  </r>
  <r>
    <n v="10854"/>
    <x v="4"/>
    <n v="9.3457943925233638E-3"/>
    <s v="andy@gmail.com"/>
    <s v="hero"/>
    <x v="4"/>
    <n v="6.7114093959731542E-3"/>
    <n v="150"/>
    <n v="200"/>
    <n v="798"/>
    <n v="159600"/>
    <n v="39900"/>
    <n v="0.25"/>
    <n v="199500"/>
    <x v="3"/>
    <x v="1"/>
    <s v="northwest"/>
    <x v="3"/>
    <x v="9"/>
    <x v="9"/>
    <x v="3"/>
    <x v="2"/>
  </r>
  <r>
    <n v="10855"/>
    <x v="0"/>
    <n v="7.3529411764705881E-3"/>
    <s v="jard@gmail.com"/>
    <s v="beta malt"/>
    <x v="5"/>
    <n v="6.7114093959731542E-3"/>
    <n v="80"/>
    <n v="150"/>
    <n v="934"/>
    <n v="140100"/>
    <n v="65380"/>
    <n v="0.46666666666666667"/>
    <n v="205480"/>
    <x v="4"/>
    <x v="1"/>
    <s v="northeast "/>
    <x v="4"/>
    <x v="10"/>
    <x v="10"/>
    <x v="3"/>
    <x v="0"/>
  </r>
  <r>
    <n v="10856"/>
    <x v="5"/>
    <n v="1.7241379310344827E-2"/>
    <s v="thomp@uk.com"/>
    <s v="grand malt"/>
    <x v="6"/>
    <n v="6.7114093959731542E-3"/>
    <n v="90"/>
    <n v="150"/>
    <n v="950"/>
    <n v="142500"/>
    <n v="57000"/>
    <n v="0.4"/>
    <n v="199500"/>
    <x v="0"/>
    <x v="0"/>
    <s v="northcentral "/>
    <x v="4"/>
    <x v="11"/>
    <x v="11"/>
    <x v="3"/>
    <x v="2"/>
  </r>
  <r>
    <n v="10857"/>
    <x v="3"/>
    <n v="5.3763440860215058E-3"/>
    <s v="jone.ai@yahoo.com"/>
    <s v="trophy"/>
    <x v="0"/>
    <n v="6.6666666666666671E-3"/>
    <n v="150"/>
    <n v="200"/>
    <n v="986"/>
    <n v="197200"/>
    <n v="49300"/>
    <n v="0.25"/>
    <n v="246500"/>
    <x v="1"/>
    <x v="0"/>
    <s v="Southeast"/>
    <x v="0"/>
    <x v="0"/>
    <x v="0"/>
    <x v="0"/>
    <x v="1"/>
  </r>
  <r>
    <n v="10858"/>
    <x v="6"/>
    <n v="1.2658227848101266E-2"/>
    <s v="morganny@gmail.com"/>
    <s v="budweiser"/>
    <x v="1"/>
    <n v="6.6666666666666671E-3"/>
    <n v="250"/>
    <n v="500"/>
    <n v="767"/>
    <n v="383500"/>
    <n v="191750"/>
    <n v="0.5"/>
    <n v="575250"/>
    <x v="2"/>
    <x v="1"/>
    <s v="west"/>
    <x v="1"/>
    <x v="1"/>
    <x v="1"/>
    <x v="0"/>
    <x v="2"/>
  </r>
  <r>
    <n v="10859"/>
    <x v="7"/>
    <n v="2.0408163265306121E-2"/>
    <s v="howard_freeman@yahoo.com"/>
    <s v="castle lite"/>
    <x v="2"/>
    <n v="6.6666666666666671E-3"/>
    <n v="180"/>
    <n v="450"/>
    <n v="898"/>
    <n v="404100"/>
    <n v="242460"/>
    <n v="0.6"/>
    <n v="646560"/>
    <x v="3"/>
    <x v="1"/>
    <s v="southsouth"/>
    <x v="2"/>
    <x v="2"/>
    <x v="2"/>
    <x v="0"/>
    <x v="2"/>
  </r>
  <r>
    <n v="10860"/>
    <x v="8"/>
    <n v="1.4492753623188406E-2"/>
    <s v="parentty@uk.com"/>
    <s v="eagle lager"/>
    <x v="3"/>
    <n v="6.6666666666666671E-3"/>
    <n v="170"/>
    <n v="250"/>
    <n v="859"/>
    <n v="214750"/>
    <n v="68720"/>
    <n v="0.32"/>
    <n v="283470"/>
    <x v="4"/>
    <x v="1"/>
    <s v="northwest"/>
    <x v="3"/>
    <x v="3"/>
    <x v="3"/>
    <x v="1"/>
    <x v="1"/>
  </r>
  <r>
    <n v="10861"/>
    <x v="3"/>
    <n v="5.3763440860215058E-3"/>
    <s v="jone.ai@yahoo.com"/>
    <s v="hero"/>
    <x v="4"/>
    <n v="6.7114093959731542E-3"/>
    <n v="150"/>
    <n v="200"/>
    <n v="934"/>
    <n v="186800"/>
    <n v="46700"/>
    <n v="0.25"/>
    <n v="233500"/>
    <x v="0"/>
    <x v="0"/>
    <s v="northeast "/>
    <x v="4"/>
    <x v="4"/>
    <x v="4"/>
    <x v="1"/>
    <x v="0"/>
  </r>
  <r>
    <n v="10862"/>
    <x v="9"/>
    <n v="1.4492753623188406E-2"/>
    <s v="smithMan@yahoo.com"/>
    <s v="beta malt"/>
    <x v="5"/>
    <n v="6.7114093959731542E-3"/>
    <n v="80"/>
    <n v="150"/>
    <n v="879"/>
    <n v="131850"/>
    <n v="61530"/>
    <n v="0.46666666666666667"/>
    <n v="193380"/>
    <x v="1"/>
    <x v="0"/>
    <s v="northcentral "/>
    <x v="4"/>
    <x v="5"/>
    <x v="5"/>
    <x v="1"/>
    <x v="2"/>
  </r>
  <r>
    <n v="10863"/>
    <x v="3"/>
    <n v="5.3763440860215058E-3"/>
    <s v="jone.ai@yahoo.com"/>
    <s v="grand malt"/>
    <x v="6"/>
    <n v="6.7114093959731542E-3"/>
    <n v="90"/>
    <n v="150"/>
    <n v="872"/>
    <n v="130800"/>
    <n v="52320"/>
    <n v="0.4"/>
    <n v="183120"/>
    <x v="2"/>
    <x v="1"/>
    <s v="Southeast"/>
    <x v="0"/>
    <x v="6"/>
    <x v="6"/>
    <x v="2"/>
    <x v="2"/>
  </r>
  <r>
    <n v="10864"/>
    <x v="6"/>
    <n v="1.2658227848101266E-2"/>
    <s v="morganny@gmail.com"/>
    <s v="trophy"/>
    <x v="0"/>
    <n v="6.6666666666666671E-3"/>
    <n v="150"/>
    <n v="200"/>
    <n v="991"/>
    <n v="198200"/>
    <n v="49550"/>
    <n v="0.25"/>
    <n v="247750"/>
    <x v="3"/>
    <x v="1"/>
    <s v="west"/>
    <x v="1"/>
    <x v="7"/>
    <x v="7"/>
    <x v="2"/>
    <x v="1"/>
  </r>
  <r>
    <n v="10865"/>
    <x v="3"/>
    <n v="5.3763440860215058E-3"/>
    <s v="jone.ai@yahoo.com"/>
    <s v="budweiser"/>
    <x v="1"/>
    <n v="6.6666666666666671E-3"/>
    <n v="250"/>
    <n v="500"/>
    <n v="738"/>
    <n v="369000"/>
    <n v="184500"/>
    <n v="0.5"/>
    <n v="553500"/>
    <x v="4"/>
    <x v="1"/>
    <s v="southsouth"/>
    <x v="2"/>
    <x v="8"/>
    <x v="8"/>
    <x v="2"/>
    <x v="1"/>
  </r>
  <r>
    <n v="10866"/>
    <x v="8"/>
    <n v="1.4492753623188406E-2"/>
    <s v="parentty@uk.com"/>
    <s v="castle lite"/>
    <x v="2"/>
    <n v="6.6666666666666671E-3"/>
    <n v="180"/>
    <n v="450"/>
    <n v="849"/>
    <n v="382050"/>
    <n v="229230"/>
    <n v="0.6"/>
    <n v="611280"/>
    <x v="0"/>
    <x v="0"/>
    <s v="northwest"/>
    <x v="3"/>
    <x v="9"/>
    <x v="9"/>
    <x v="3"/>
    <x v="1"/>
  </r>
  <r>
    <n v="10867"/>
    <x v="10"/>
    <n v="1.4492753623188406E-2"/>
    <s v="kivel_go@yahoo.com"/>
    <s v="eagle lager"/>
    <x v="3"/>
    <n v="6.6666666666666671E-3"/>
    <n v="170"/>
    <n v="250"/>
    <n v="997"/>
    <n v="249250"/>
    <n v="79760"/>
    <n v="0.32"/>
    <n v="329010"/>
    <x v="1"/>
    <x v="0"/>
    <s v="northeast "/>
    <x v="4"/>
    <x v="10"/>
    <x v="10"/>
    <x v="3"/>
    <x v="2"/>
  </r>
  <r>
    <n v="10868"/>
    <x v="9"/>
    <n v="1.4492753623188406E-2"/>
    <s v="smithMan@yahoo.com"/>
    <s v="hero"/>
    <x v="4"/>
    <n v="6.7114093959731542E-3"/>
    <n v="150"/>
    <n v="200"/>
    <n v="842"/>
    <n v="168400"/>
    <n v="42100"/>
    <n v="0.25"/>
    <n v="210500"/>
    <x v="2"/>
    <x v="1"/>
    <s v="northcentral "/>
    <x v="4"/>
    <x v="11"/>
    <x v="11"/>
    <x v="3"/>
    <x v="2"/>
  </r>
  <r>
    <n v="10869"/>
    <x v="8"/>
    <n v="1.4492753623188406E-2"/>
    <s v="parentty@uk.com"/>
    <s v="beta malt"/>
    <x v="5"/>
    <n v="6.7114093959731542E-3"/>
    <n v="80"/>
    <n v="150"/>
    <n v="866"/>
    <n v="129900"/>
    <n v="60620"/>
    <n v="0.46666666666666667"/>
    <n v="190520"/>
    <x v="3"/>
    <x v="1"/>
    <s v="Southeast"/>
    <x v="0"/>
    <x v="0"/>
    <x v="0"/>
    <x v="0"/>
    <x v="0"/>
  </r>
  <r>
    <n v="10870"/>
    <x v="1"/>
    <n v="8.4745762711864406E-3"/>
    <s v="gillhell@uk.com"/>
    <s v="grand malt"/>
    <x v="6"/>
    <n v="6.7114093959731542E-3"/>
    <n v="90"/>
    <n v="150"/>
    <n v="904"/>
    <n v="135600"/>
    <n v="54240"/>
    <n v="0.4"/>
    <n v="189840"/>
    <x v="4"/>
    <x v="1"/>
    <s v="west"/>
    <x v="1"/>
    <x v="1"/>
    <x v="1"/>
    <x v="0"/>
    <x v="1"/>
  </r>
  <r>
    <n v="10871"/>
    <x v="9"/>
    <n v="1.4492753623188406E-2"/>
    <s v="smithMan@yahoo.com"/>
    <s v="trophy"/>
    <x v="0"/>
    <n v="6.6666666666666671E-3"/>
    <n v="150"/>
    <n v="200"/>
    <n v="977"/>
    <n v="195400"/>
    <n v="48850"/>
    <n v="0.25"/>
    <n v="244250"/>
    <x v="0"/>
    <x v="0"/>
    <s v="southsouth"/>
    <x v="2"/>
    <x v="2"/>
    <x v="2"/>
    <x v="0"/>
    <x v="1"/>
  </r>
  <r>
    <n v="10872"/>
    <x v="3"/>
    <n v="5.3763440860215058E-3"/>
    <s v="jone.ai@yahoo.com"/>
    <s v="budweiser"/>
    <x v="1"/>
    <n v="6.6666666666666671E-3"/>
    <n v="250"/>
    <n v="500"/>
    <n v="848"/>
    <n v="424000"/>
    <n v="212000"/>
    <n v="0.5"/>
    <n v="636000"/>
    <x v="1"/>
    <x v="0"/>
    <s v="northwest"/>
    <x v="3"/>
    <x v="3"/>
    <x v="3"/>
    <x v="1"/>
    <x v="2"/>
  </r>
  <r>
    <n v="10873"/>
    <x v="2"/>
    <n v="9.3457943925233638E-3"/>
    <s v="sorvi2000@gmail.com"/>
    <s v="castle lite"/>
    <x v="2"/>
    <n v="6.6666666666666671E-3"/>
    <n v="180"/>
    <n v="450"/>
    <n v="924"/>
    <n v="415800"/>
    <n v="249480"/>
    <n v="0.6"/>
    <n v="665280"/>
    <x v="2"/>
    <x v="1"/>
    <s v="northeast "/>
    <x v="4"/>
    <x v="4"/>
    <x v="4"/>
    <x v="1"/>
    <x v="2"/>
  </r>
  <r>
    <n v="10874"/>
    <x v="0"/>
    <n v="7.3529411764705881E-3"/>
    <s v="jard@gmail.com"/>
    <s v="eagle lager"/>
    <x v="3"/>
    <n v="6.6666666666666671E-3"/>
    <n v="170"/>
    <n v="250"/>
    <n v="977"/>
    <n v="244250"/>
    <n v="78160"/>
    <n v="0.32"/>
    <n v="322410"/>
    <x v="3"/>
    <x v="1"/>
    <s v="northcentral "/>
    <x v="4"/>
    <x v="5"/>
    <x v="5"/>
    <x v="1"/>
    <x v="0"/>
  </r>
  <r>
    <n v="10875"/>
    <x v="4"/>
    <n v="9.3457943925233638E-3"/>
    <s v="andy@gmail.com"/>
    <s v="hero"/>
    <x v="4"/>
    <n v="6.7114093959731542E-3"/>
    <n v="150"/>
    <n v="200"/>
    <n v="771"/>
    <n v="154200"/>
    <n v="38550"/>
    <n v="0.25"/>
    <n v="192750"/>
    <x v="4"/>
    <x v="1"/>
    <s v="Southeast"/>
    <x v="0"/>
    <x v="6"/>
    <x v="6"/>
    <x v="2"/>
    <x v="2"/>
  </r>
  <r>
    <n v="10876"/>
    <x v="7"/>
    <n v="2.0408163265306121E-2"/>
    <s v="howard_freeman@yahoo.com"/>
    <s v="beta malt"/>
    <x v="5"/>
    <n v="6.7114093959731542E-3"/>
    <n v="80"/>
    <n v="150"/>
    <n v="862"/>
    <n v="129300"/>
    <n v="60340"/>
    <n v="0.46666666666666667"/>
    <n v="189640"/>
    <x v="0"/>
    <x v="0"/>
    <s v="west"/>
    <x v="1"/>
    <x v="7"/>
    <x v="7"/>
    <x v="2"/>
    <x v="2"/>
  </r>
  <r>
    <n v="10877"/>
    <x v="1"/>
    <n v="8.4745762711864406E-3"/>
    <s v="gillhell@uk.com"/>
    <s v="grand malt"/>
    <x v="6"/>
    <n v="6.7114093959731542E-3"/>
    <n v="90"/>
    <n v="150"/>
    <n v="716"/>
    <n v="107400"/>
    <n v="42960"/>
    <n v="0.4"/>
    <n v="150360"/>
    <x v="1"/>
    <x v="0"/>
    <s v="southsouth"/>
    <x v="2"/>
    <x v="8"/>
    <x v="8"/>
    <x v="2"/>
    <x v="0"/>
  </r>
  <r>
    <n v="10878"/>
    <x v="1"/>
    <n v="8.4745762711864406E-3"/>
    <s v="gillhell@uk.com"/>
    <s v="trophy"/>
    <x v="0"/>
    <n v="6.6666666666666671E-3"/>
    <n v="150"/>
    <n v="200"/>
    <n v="923"/>
    <n v="184600"/>
    <n v="46150"/>
    <n v="0.25"/>
    <n v="230750"/>
    <x v="2"/>
    <x v="1"/>
    <s v="northwest"/>
    <x v="3"/>
    <x v="9"/>
    <x v="9"/>
    <x v="3"/>
    <x v="2"/>
  </r>
  <r>
    <n v="10879"/>
    <x v="10"/>
    <n v="1.4492753623188406E-2"/>
    <s v="kivel_go@yahoo.com"/>
    <s v="budweiser"/>
    <x v="1"/>
    <n v="6.6666666666666671E-3"/>
    <n v="250"/>
    <n v="500"/>
    <n v="729"/>
    <n v="364500"/>
    <n v="182250"/>
    <n v="0.5"/>
    <n v="546750"/>
    <x v="3"/>
    <x v="1"/>
    <s v="northeast "/>
    <x v="4"/>
    <x v="10"/>
    <x v="10"/>
    <x v="3"/>
    <x v="1"/>
  </r>
  <r>
    <n v="10880"/>
    <x v="3"/>
    <n v="5.3763440860215058E-3"/>
    <s v="jone.ai@yahoo.com"/>
    <s v="castle lite"/>
    <x v="2"/>
    <n v="6.6666666666666671E-3"/>
    <n v="180"/>
    <n v="450"/>
    <n v="766"/>
    <n v="344700"/>
    <n v="206820"/>
    <n v="0.6"/>
    <n v="551520"/>
    <x v="4"/>
    <x v="1"/>
    <s v="northcentral "/>
    <x v="4"/>
    <x v="11"/>
    <x v="11"/>
    <x v="3"/>
    <x v="2"/>
  </r>
  <r>
    <n v="10881"/>
    <x v="6"/>
    <n v="1.2658227848101266E-2"/>
    <s v="morganny@gmail.com"/>
    <s v="eagle lager"/>
    <x v="3"/>
    <n v="6.6666666666666671E-3"/>
    <n v="170"/>
    <n v="250"/>
    <n v="704"/>
    <n v="176000"/>
    <n v="56320"/>
    <n v="0.32"/>
    <n v="232320"/>
    <x v="0"/>
    <x v="0"/>
    <s v="Southeast"/>
    <x v="0"/>
    <x v="0"/>
    <x v="0"/>
    <x v="0"/>
    <x v="0"/>
  </r>
  <r>
    <n v="10882"/>
    <x v="10"/>
    <n v="1.4492753623188406E-2"/>
    <s v="kivel_go@yahoo.com"/>
    <s v="hero"/>
    <x v="4"/>
    <n v="6.7114093959731542E-3"/>
    <n v="150"/>
    <n v="200"/>
    <n v="823"/>
    <n v="164600"/>
    <n v="41150"/>
    <n v="0.25"/>
    <n v="205750"/>
    <x v="1"/>
    <x v="0"/>
    <s v="west"/>
    <x v="1"/>
    <x v="1"/>
    <x v="1"/>
    <x v="0"/>
    <x v="1"/>
  </r>
  <r>
    <n v="10883"/>
    <x v="2"/>
    <n v="9.3457943925233638E-3"/>
    <s v="sorvi2000@gmail.com"/>
    <s v="beta malt"/>
    <x v="5"/>
    <n v="6.7114093959731542E-3"/>
    <n v="80"/>
    <n v="150"/>
    <n v="869"/>
    <n v="130350"/>
    <n v="60830"/>
    <n v="0.46666666666666667"/>
    <n v="191180"/>
    <x v="2"/>
    <x v="1"/>
    <s v="southsouth"/>
    <x v="2"/>
    <x v="2"/>
    <x v="2"/>
    <x v="0"/>
    <x v="2"/>
  </r>
  <r>
    <n v="10884"/>
    <x v="1"/>
    <n v="8.4745762711864406E-3"/>
    <s v="gillhell@uk.com"/>
    <s v="grand malt"/>
    <x v="6"/>
    <n v="6.7114093959731542E-3"/>
    <n v="90"/>
    <n v="150"/>
    <n v="928"/>
    <n v="139200"/>
    <n v="55680"/>
    <n v="0.4"/>
    <n v="194880"/>
    <x v="3"/>
    <x v="1"/>
    <s v="northwest"/>
    <x v="3"/>
    <x v="3"/>
    <x v="3"/>
    <x v="1"/>
    <x v="0"/>
  </r>
  <r>
    <n v="10885"/>
    <x v="2"/>
    <n v="9.3457943925233638E-3"/>
    <s v="sorvi2000@gmail.com"/>
    <s v="trophy"/>
    <x v="0"/>
    <n v="6.6666666666666671E-3"/>
    <n v="150"/>
    <n v="200"/>
    <n v="903"/>
    <n v="180600"/>
    <n v="45150"/>
    <n v="0.25"/>
    <n v="225750"/>
    <x v="4"/>
    <x v="1"/>
    <s v="northeast "/>
    <x v="4"/>
    <x v="4"/>
    <x v="4"/>
    <x v="1"/>
    <x v="0"/>
  </r>
  <r>
    <n v="10886"/>
    <x v="5"/>
    <n v="1.7241379310344827E-2"/>
    <s v="thomp@uk.com"/>
    <s v="budweiser"/>
    <x v="1"/>
    <n v="6.6666666666666671E-3"/>
    <n v="250"/>
    <n v="500"/>
    <n v="916"/>
    <n v="458000"/>
    <n v="229000"/>
    <n v="0.5"/>
    <n v="687000"/>
    <x v="0"/>
    <x v="0"/>
    <s v="northcentral "/>
    <x v="4"/>
    <x v="5"/>
    <x v="5"/>
    <x v="1"/>
    <x v="1"/>
  </r>
  <r>
    <n v="10887"/>
    <x v="4"/>
    <n v="9.3457943925233638E-3"/>
    <s v="andy@gmail.com"/>
    <s v="castle lite"/>
    <x v="2"/>
    <n v="6.6666666666666671E-3"/>
    <n v="180"/>
    <n v="450"/>
    <n v="988"/>
    <n v="444600"/>
    <n v="266760"/>
    <n v="0.6"/>
    <n v="711360"/>
    <x v="1"/>
    <x v="0"/>
    <s v="Southeast"/>
    <x v="0"/>
    <x v="6"/>
    <x v="6"/>
    <x v="2"/>
    <x v="1"/>
  </r>
  <r>
    <n v="10888"/>
    <x v="0"/>
    <n v="7.3529411764705881E-3"/>
    <s v="jard@gmail.com"/>
    <s v="eagle lager"/>
    <x v="3"/>
    <n v="6.6666666666666671E-3"/>
    <n v="170"/>
    <n v="250"/>
    <n v="905"/>
    <n v="226250"/>
    <n v="72400"/>
    <n v="0.32"/>
    <n v="298650"/>
    <x v="2"/>
    <x v="1"/>
    <s v="west"/>
    <x v="1"/>
    <x v="7"/>
    <x v="7"/>
    <x v="2"/>
    <x v="2"/>
  </r>
  <r>
    <n v="10889"/>
    <x v="0"/>
    <n v="7.3529411764705881E-3"/>
    <s v="jard@gmail.com"/>
    <s v="hero"/>
    <x v="4"/>
    <n v="6.7114093959731542E-3"/>
    <n v="150"/>
    <n v="200"/>
    <n v="947"/>
    <n v="189400"/>
    <n v="47350"/>
    <n v="0.25"/>
    <n v="236750"/>
    <x v="3"/>
    <x v="1"/>
    <s v="southsouth"/>
    <x v="2"/>
    <x v="8"/>
    <x v="8"/>
    <x v="2"/>
    <x v="1"/>
  </r>
  <r>
    <n v="10890"/>
    <x v="4"/>
    <n v="9.3457943925233638E-3"/>
    <s v="andy@gmail.com"/>
    <s v="beta malt"/>
    <x v="5"/>
    <n v="6.7114093959731542E-3"/>
    <n v="80"/>
    <n v="150"/>
    <n v="926"/>
    <n v="138900"/>
    <n v="64820"/>
    <n v="0.46666666666666667"/>
    <n v="203720"/>
    <x v="4"/>
    <x v="1"/>
    <s v="northwest"/>
    <x v="3"/>
    <x v="9"/>
    <x v="9"/>
    <x v="3"/>
    <x v="2"/>
  </r>
  <r>
    <n v="10891"/>
    <x v="0"/>
    <n v="7.3529411764705881E-3"/>
    <s v="jard@gmail.com"/>
    <s v="grand malt"/>
    <x v="6"/>
    <n v="6.7114093959731542E-3"/>
    <n v="90"/>
    <n v="150"/>
    <n v="907"/>
    <n v="136050"/>
    <n v="54420"/>
    <n v="0.4"/>
    <n v="190470"/>
    <x v="0"/>
    <x v="0"/>
    <s v="northeast "/>
    <x v="4"/>
    <x v="10"/>
    <x v="10"/>
    <x v="3"/>
    <x v="0"/>
  </r>
  <r>
    <n v="10892"/>
    <x v="1"/>
    <n v="8.4745762711864406E-3"/>
    <s v="gillhell@uk.com"/>
    <s v="trophy"/>
    <x v="0"/>
    <n v="6.6666666666666671E-3"/>
    <n v="150"/>
    <n v="200"/>
    <n v="848"/>
    <n v="169600"/>
    <n v="42400"/>
    <n v="0.25"/>
    <n v="212000"/>
    <x v="1"/>
    <x v="0"/>
    <s v="northcentral "/>
    <x v="4"/>
    <x v="11"/>
    <x v="11"/>
    <x v="3"/>
    <x v="0"/>
  </r>
  <r>
    <n v="10893"/>
    <x v="2"/>
    <n v="9.3457943925233638E-3"/>
    <s v="sorvi2000@gmail.com"/>
    <s v="budweiser"/>
    <x v="1"/>
    <n v="6.6666666666666671E-3"/>
    <n v="250"/>
    <n v="500"/>
    <n v="878"/>
    <n v="439000"/>
    <n v="219500"/>
    <n v="0.5"/>
    <n v="658500"/>
    <x v="2"/>
    <x v="1"/>
    <s v="Southeast"/>
    <x v="0"/>
    <x v="0"/>
    <x v="0"/>
    <x v="0"/>
    <x v="2"/>
  </r>
  <r>
    <n v="10894"/>
    <x v="3"/>
    <n v="5.3763440860215058E-3"/>
    <s v="jone.ai@yahoo.com"/>
    <s v="castle lite"/>
    <x v="2"/>
    <n v="6.6666666666666671E-3"/>
    <n v="180"/>
    <n v="450"/>
    <n v="706"/>
    <n v="317700"/>
    <n v="190620"/>
    <n v="0.6"/>
    <n v="508320"/>
    <x v="3"/>
    <x v="1"/>
    <s v="west"/>
    <x v="1"/>
    <x v="1"/>
    <x v="1"/>
    <x v="0"/>
    <x v="1"/>
  </r>
  <r>
    <n v="10895"/>
    <x v="4"/>
    <n v="9.3457943925233638E-3"/>
    <s v="andy@gmail.com"/>
    <s v="eagle lager"/>
    <x v="3"/>
    <n v="6.6666666666666671E-3"/>
    <n v="170"/>
    <n v="250"/>
    <n v="781"/>
    <n v="195250"/>
    <n v="62480"/>
    <n v="0.32"/>
    <n v="257730"/>
    <x v="4"/>
    <x v="1"/>
    <s v="southsouth"/>
    <x v="2"/>
    <x v="2"/>
    <x v="2"/>
    <x v="0"/>
    <x v="0"/>
  </r>
  <r>
    <n v="10896"/>
    <x v="0"/>
    <n v="7.3529411764705881E-3"/>
    <s v="jard@gmail.com"/>
    <s v="hero"/>
    <x v="4"/>
    <n v="6.7114093959731542E-3"/>
    <n v="150"/>
    <n v="200"/>
    <n v="818"/>
    <n v="163600"/>
    <n v="40900"/>
    <n v="0.25"/>
    <n v="204500"/>
    <x v="0"/>
    <x v="0"/>
    <s v="northwest"/>
    <x v="3"/>
    <x v="3"/>
    <x v="3"/>
    <x v="1"/>
    <x v="2"/>
  </r>
  <r>
    <n v="10897"/>
    <x v="5"/>
    <n v="1.7241379310344827E-2"/>
    <s v="thomp@uk.com"/>
    <s v="beta malt"/>
    <x v="5"/>
    <n v="6.7114093959731542E-3"/>
    <n v="80"/>
    <n v="150"/>
    <n v="852"/>
    <n v="127800"/>
    <n v="59640"/>
    <n v="0.46666666666666667"/>
    <n v="187440"/>
    <x v="1"/>
    <x v="0"/>
    <s v="northeast "/>
    <x v="4"/>
    <x v="4"/>
    <x v="4"/>
    <x v="1"/>
    <x v="2"/>
  </r>
  <r>
    <n v="10898"/>
    <x v="3"/>
    <n v="5.3763440860215058E-3"/>
    <s v="jone.ai@yahoo.com"/>
    <s v="grand malt"/>
    <x v="6"/>
    <n v="6.7114093959731542E-3"/>
    <n v="90"/>
    <n v="150"/>
    <n v="786"/>
    <n v="117900"/>
    <n v="47160"/>
    <n v="0.4"/>
    <n v="165060"/>
    <x v="2"/>
    <x v="1"/>
    <s v="northcentral "/>
    <x v="4"/>
    <x v="5"/>
    <x v="5"/>
    <x v="1"/>
    <x v="0"/>
  </r>
  <r>
    <n v="10899"/>
    <x v="6"/>
    <n v="1.2658227848101266E-2"/>
    <s v="morganny@gmail.com"/>
    <s v="trophy"/>
    <x v="0"/>
    <n v="6.6666666666666671E-3"/>
    <n v="150"/>
    <n v="200"/>
    <n v="1000"/>
    <n v="200000"/>
    <n v="50000"/>
    <n v="0.25"/>
    <n v="250000"/>
    <x v="3"/>
    <x v="1"/>
    <s v="Southeast"/>
    <x v="0"/>
    <x v="6"/>
    <x v="6"/>
    <x v="2"/>
    <x v="1"/>
  </r>
  <r>
    <n v="10900"/>
    <x v="7"/>
    <n v="2.0408163265306121E-2"/>
    <s v="howard_freeman@yahoo.com"/>
    <s v="budweiser"/>
    <x v="1"/>
    <n v="6.6666666666666671E-3"/>
    <n v="250"/>
    <n v="500"/>
    <n v="952"/>
    <n v="476000"/>
    <n v="238000"/>
    <n v="0.5"/>
    <n v="714000"/>
    <x v="4"/>
    <x v="1"/>
    <s v="west"/>
    <x v="1"/>
    <x v="7"/>
    <x v="7"/>
    <x v="2"/>
    <x v="2"/>
  </r>
  <r>
    <n v="10901"/>
    <x v="8"/>
    <n v="1.4492753623188406E-2"/>
    <s v="parentty@uk.com"/>
    <s v="castle lite"/>
    <x v="2"/>
    <n v="6.6666666666666671E-3"/>
    <n v="180"/>
    <n v="450"/>
    <n v="839"/>
    <n v="377550"/>
    <n v="226530"/>
    <n v="0.6"/>
    <n v="604080"/>
    <x v="0"/>
    <x v="0"/>
    <s v="southsouth"/>
    <x v="2"/>
    <x v="8"/>
    <x v="8"/>
    <x v="2"/>
    <x v="1"/>
  </r>
  <r>
    <n v="10902"/>
    <x v="3"/>
    <n v="5.3763440860215058E-3"/>
    <s v="jone.ai@yahoo.com"/>
    <s v="eagle lager"/>
    <x v="3"/>
    <n v="6.6666666666666671E-3"/>
    <n v="170"/>
    <n v="250"/>
    <n v="952"/>
    <n v="238000"/>
    <n v="76160"/>
    <n v="0.32"/>
    <n v="314160"/>
    <x v="1"/>
    <x v="0"/>
    <s v="northwest"/>
    <x v="3"/>
    <x v="9"/>
    <x v="9"/>
    <x v="3"/>
    <x v="2"/>
  </r>
  <r>
    <n v="10903"/>
    <x v="9"/>
    <n v="1.4492753623188406E-2"/>
    <s v="smithMan@yahoo.com"/>
    <s v="hero"/>
    <x v="4"/>
    <n v="6.7114093959731542E-3"/>
    <n v="150"/>
    <n v="200"/>
    <n v="777"/>
    <n v="155400"/>
    <n v="38850"/>
    <n v="0.25"/>
    <n v="194250"/>
    <x v="2"/>
    <x v="1"/>
    <s v="northeast "/>
    <x v="4"/>
    <x v="10"/>
    <x v="10"/>
    <x v="3"/>
    <x v="2"/>
  </r>
  <r>
    <n v="10904"/>
    <x v="3"/>
    <n v="5.3763440860215058E-3"/>
    <s v="jone.ai@yahoo.com"/>
    <s v="beta malt"/>
    <x v="5"/>
    <n v="6.7114093959731542E-3"/>
    <n v="80"/>
    <n v="150"/>
    <n v="864"/>
    <n v="129600"/>
    <n v="60480"/>
    <n v="0.46666666666666667"/>
    <n v="190080"/>
    <x v="3"/>
    <x v="1"/>
    <s v="northcentral "/>
    <x v="4"/>
    <x v="11"/>
    <x v="11"/>
    <x v="3"/>
    <x v="1"/>
  </r>
  <r>
    <n v="10905"/>
    <x v="6"/>
    <n v="1.2658227848101266E-2"/>
    <s v="morganny@gmail.com"/>
    <s v="grand malt"/>
    <x v="6"/>
    <n v="6.7114093959731542E-3"/>
    <n v="90"/>
    <n v="150"/>
    <n v="934"/>
    <n v="140100"/>
    <n v="56040"/>
    <n v="0.4"/>
    <n v="196140"/>
    <x v="4"/>
    <x v="1"/>
    <s v="Southeast"/>
    <x v="0"/>
    <x v="0"/>
    <x v="0"/>
    <x v="0"/>
    <x v="2"/>
  </r>
  <r>
    <n v="10906"/>
    <x v="3"/>
    <n v="5.3763440860215058E-3"/>
    <s v="jone.ai@yahoo.com"/>
    <s v="trophy"/>
    <x v="0"/>
    <n v="6.6666666666666671E-3"/>
    <n v="150"/>
    <n v="200"/>
    <n v="902"/>
    <n v="180400"/>
    <n v="45100"/>
    <n v="0.25"/>
    <n v="225500"/>
    <x v="0"/>
    <x v="0"/>
    <s v="west"/>
    <x v="1"/>
    <x v="1"/>
    <x v="1"/>
    <x v="0"/>
    <x v="1"/>
  </r>
  <r>
    <n v="10907"/>
    <x v="8"/>
    <n v="1.4492753623188406E-2"/>
    <s v="parentty@uk.com"/>
    <s v="budweiser"/>
    <x v="1"/>
    <n v="6.6666666666666671E-3"/>
    <n v="250"/>
    <n v="500"/>
    <n v="793"/>
    <n v="396500"/>
    <n v="198250"/>
    <n v="0.5"/>
    <n v="594750"/>
    <x v="1"/>
    <x v="0"/>
    <s v="southsouth"/>
    <x v="2"/>
    <x v="2"/>
    <x v="2"/>
    <x v="0"/>
    <x v="2"/>
  </r>
  <r>
    <n v="10908"/>
    <x v="10"/>
    <n v="1.4492753623188406E-2"/>
    <s v="kivel_go@yahoo.com"/>
    <s v="castle lite"/>
    <x v="2"/>
    <n v="6.6666666666666671E-3"/>
    <n v="180"/>
    <n v="450"/>
    <n v="735"/>
    <n v="330750"/>
    <n v="198450"/>
    <n v="0.6"/>
    <n v="529200"/>
    <x v="2"/>
    <x v="1"/>
    <s v="northwest"/>
    <x v="3"/>
    <x v="3"/>
    <x v="3"/>
    <x v="1"/>
    <x v="0"/>
  </r>
  <r>
    <n v="10909"/>
    <x v="9"/>
    <n v="1.4492753623188406E-2"/>
    <s v="smithMan@yahoo.com"/>
    <s v="eagle lager"/>
    <x v="3"/>
    <n v="6.6666666666666671E-3"/>
    <n v="170"/>
    <n v="250"/>
    <n v="890"/>
    <n v="222500"/>
    <n v="71200"/>
    <n v="0.32"/>
    <n v="293700"/>
    <x v="3"/>
    <x v="1"/>
    <s v="northeast "/>
    <x v="4"/>
    <x v="4"/>
    <x v="4"/>
    <x v="1"/>
    <x v="1"/>
  </r>
  <r>
    <n v="10910"/>
    <x v="8"/>
    <n v="1.4492753623188406E-2"/>
    <s v="parentty@uk.com"/>
    <s v="hero"/>
    <x v="4"/>
    <n v="6.7114093959731542E-3"/>
    <n v="150"/>
    <n v="200"/>
    <n v="969"/>
    <n v="193800"/>
    <n v="48450"/>
    <n v="0.25"/>
    <n v="242250"/>
    <x v="4"/>
    <x v="1"/>
    <s v="northcentral "/>
    <x v="4"/>
    <x v="5"/>
    <x v="5"/>
    <x v="1"/>
    <x v="1"/>
  </r>
  <r>
    <n v="10911"/>
    <x v="1"/>
    <n v="8.4745762711864406E-3"/>
    <s v="gillhell@uk.com"/>
    <s v="beta malt"/>
    <x v="5"/>
    <n v="6.7114093959731542E-3"/>
    <n v="80"/>
    <n v="150"/>
    <n v="978"/>
    <n v="146700"/>
    <n v="68460"/>
    <n v="0.46666666666666667"/>
    <n v="215160"/>
    <x v="0"/>
    <x v="0"/>
    <s v="Southeast"/>
    <x v="0"/>
    <x v="6"/>
    <x v="6"/>
    <x v="2"/>
    <x v="0"/>
  </r>
  <r>
    <n v="10912"/>
    <x v="9"/>
    <n v="1.4492753623188406E-2"/>
    <s v="smithMan@yahoo.com"/>
    <s v="grand malt"/>
    <x v="6"/>
    <n v="6.7114093959731542E-3"/>
    <n v="90"/>
    <n v="150"/>
    <n v="855"/>
    <n v="128250"/>
    <n v="51300"/>
    <n v="0.4"/>
    <n v="179550"/>
    <x v="1"/>
    <x v="0"/>
    <s v="west"/>
    <x v="1"/>
    <x v="7"/>
    <x v="7"/>
    <x v="2"/>
    <x v="2"/>
  </r>
  <r>
    <n v="10913"/>
    <x v="3"/>
    <n v="5.3763440860215058E-3"/>
    <s v="jone.ai@yahoo.com"/>
    <s v="trophy"/>
    <x v="0"/>
    <n v="6.6666666666666671E-3"/>
    <n v="150"/>
    <n v="200"/>
    <n v="835"/>
    <n v="167000"/>
    <n v="41750"/>
    <n v="0.25"/>
    <n v="208750"/>
    <x v="2"/>
    <x v="1"/>
    <s v="southsouth"/>
    <x v="2"/>
    <x v="8"/>
    <x v="8"/>
    <x v="2"/>
    <x v="2"/>
  </r>
  <r>
    <n v="10914"/>
    <x v="2"/>
    <n v="9.3457943925233638E-3"/>
    <s v="sorvi2000@gmail.com"/>
    <s v="budweiser"/>
    <x v="1"/>
    <n v="6.6666666666666671E-3"/>
    <n v="250"/>
    <n v="500"/>
    <n v="835"/>
    <n v="417500"/>
    <n v="208750"/>
    <n v="0.5"/>
    <n v="626250"/>
    <x v="3"/>
    <x v="1"/>
    <s v="northwest"/>
    <x v="3"/>
    <x v="9"/>
    <x v="9"/>
    <x v="3"/>
    <x v="0"/>
  </r>
  <r>
    <n v="10915"/>
    <x v="0"/>
    <n v="7.3529411764705881E-3"/>
    <s v="jard@gmail.com"/>
    <s v="castle lite"/>
    <x v="2"/>
    <n v="6.6666666666666671E-3"/>
    <n v="180"/>
    <n v="450"/>
    <n v="992"/>
    <n v="446400"/>
    <n v="267840"/>
    <n v="0.6"/>
    <n v="714240"/>
    <x v="4"/>
    <x v="1"/>
    <s v="northeast "/>
    <x v="4"/>
    <x v="10"/>
    <x v="10"/>
    <x v="3"/>
    <x v="1"/>
  </r>
  <r>
    <n v="10916"/>
    <x v="4"/>
    <n v="9.3457943925233638E-3"/>
    <s v="andy@gmail.com"/>
    <s v="eagle lager"/>
    <x v="3"/>
    <n v="6.6666666666666671E-3"/>
    <n v="170"/>
    <n v="250"/>
    <n v="702"/>
    <n v="175500"/>
    <n v="56160"/>
    <n v="0.32"/>
    <n v="231660"/>
    <x v="0"/>
    <x v="0"/>
    <s v="northcentral "/>
    <x v="4"/>
    <x v="11"/>
    <x v="11"/>
    <x v="3"/>
    <x v="2"/>
  </r>
  <r>
    <n v="10917"/>
    <x v="7"/>
    <n v="2.0408163265306121E-2"/>
    <s v="howard_freeman@yahoo.com"/>
    <s v="hero"/>
    <x v="4"/>
    <n v="6.7114093959731542E-3"/>
    <n v="150"/>
    <n v="200"/>
    <n v="925"/>
    <n v="185000"/>
    <n v="46250"/>
    <n v="0.25"/>
    <n v="231250"/>
    <x v="1"/>
    <x v="0"/>
    <s v="Southeast"/>
    <x v="0"/>
    <x v="0"/>
    <x v="0"/>
    <x v="0"/>
    <x v="0"/>
  </r>
  <r>
    <n v="10918"/>
    <x v="1"/>
    <n v="8.4745762711864406E-3"/>
    <s v="gillhell@uk.com"/>
    <s v="beta malt"/>
    <x v="5"/>
    <n v="6.7114093959731542E-3"/>
    <n v="80"/>
    <n v="150"/>
    <n v="997"/>
    <n v="149550"/>
    <n v="69790"/>
    <n v="0.46666666666666667"/>
    <n v="219340"/>
    <x v="2"/>
    <x v="1"/>
    <s v="west"/>
    <x v="1"/>
    <x v="1"/>
    <x v="1"/>
    <x v="0"/>
    <x v="2"/>
  </r>
  <r>
    <n v="10919"/>
    <x v="1"/>
    <n v="8.4745762711864406E-3"/>
    <s v="gillhell@uk.com"/>
    <s v="grand malt"/>
    <x v="6"/>
    <n v="6.7114093959731542E-3"/>
    <n v="90"/>
    <n v="150"/>
    <n v="796"/>
    <n v="119400"/>
    <n v="47760"/>
    <n v="0.4"/>
    <n v="167160"/>
    <x v="3"/>
    <x v="1"/>
    <s v="southsouth"/>
    <x v="2"/>
    <x v="2"/>
    <x v="2"/>
    <x v="0"/>
    <x v="0"/>
  </r>
  <r>
    <n v="10920"/>
    <x v="10"/>
    <n v="1.4492753623188406E-2"/>
    <s v="kivel_go@yahoo.com"/>
    <s v="trophy"/>
    <x v="0"/>
    <n v="6.6666666666666671E-3"/>
    <n v="150"/>
    <n v="200"/>
    <n v="741"/>
    <n v="148200"/>
    <n v="37050"/>
    <n v="0.25"/>
    <n v="185250"/>
    <x v="4"/>
    <x v="1"/>
    <s v="northwest"/>
    <x v="3"/>
    <x v="3"/>
    <x v="3"/>
    <x v="1"/>
    <x v="0"/>
  </r>
  <r>
    <n v="10921"/>
    <x v="3"/>
    <n v="5.3763440860215058E-3"/>
    <s v="jone.ai@yahoo.com"/>
    <s v="budweiser"/>
    <x v="1"/>
    <n v="6.6666666666666671E-3"/>
    <n v="250"/>
    <n v="500"/>
    <n v="827"/>
    <n v="413500"/>
    <n v="206750"/>
    <n v="0.5"/>
    <n v="620250"/>
    <x v="0"/>
    <x v="0"/>
    <s v="northeast "/>
    <x v="4"/>
    <x v="4"/>
    <x v="4"/>
    <x v="1"/>
    <x v="1"/>
  </r>
  <r>
    <n v="10922"/>
    <x v="6"/>
    <n v="1.2658227848101266E-2"/>
    <s v="morganny@gmail.com"/>
    <s v="castle lite"/>
    <x v="2"/>
    <n v="6.6666666666666671E-3"/>
    <n v="180"/>
    <n v="450"/>
    <n v="849"/>
    <n v="382050"/>
    <n v="229230"/>
    <n v="0.6"/>
    <n v="611280"/>
    <x v="1"/>
    <x v="0"/>
    <s v="northcentral "/>
    <x v="4"/>
    <x v="5"/>
    <x v="5"/>
    <x v="1"/>
    <x v="1"/>
  </r>
  <r>
    <n v="10923"/>
    <x v="10"/>
    <n v="1.4492753623188406E-2"/>
    <s v="kivel_go@yahoo.com"/>
    <s v="eagle lager"/>
    <x v="3"/>
    <n v="6.6666666666666671E-3"/>
    <n v="170"/>
    <n v="250"/>
    <n v="742"/>
    <n v="185500"/>
    <n v="59360"/>
    <n v="0.32"/>
    <n v="244860"/>
    <x v="2"/>
    <x v="1"/>
    <s v="Southeast"/>
    <x v="0"/>
    <x v="6"/>
    <x v="6"/>
    <x v="2"/>
    <x v="0"/>
  </r>
  <r>
    <n v="10924"/>
    <x v="2"/>
    <n v="9.3457943925233638E-3"/>
    <s v="sorvi2000@gmail.com"/>
    <s v="hero"/>
    <x v="4"/>
    <n v="6.7114093959731542E-3"/>
    <n v="150"/>
    <n v="200"/>
    <n v="965"/>
    <n v="193000"/>
    <n v="48250"/>
    <n v="0.25"/>
    <n v="241250"/>
    <x v="3"/>
    <x v="1"/>
    <s v="west"/>
    <x v="1"/>
    <x v="7"/>
    <x v="7"/>
    <x v="2"/>
    <x v="2"/>
  </r>
  <r>
    <n v="10925"/>
    <x v="1"/>
    <n v="8.4745762711864406E-3"/>
    <s v="gillhell@uk.com"/>
    <s v="beta malt"/>
    <x v="5"/>
    <n v="6.7114093959731542E-3"/>
    <n v="80"/>
    <n v="150"/>
    <n v="983"/>
    <n v="147450"/>
    <n v="68810"/>
    <n v="0.46666666666666667"/>
    <n v="216260"/>
    <x v="4"/>
    <x v="1"/>
    <s v="southsouth"/>
    <x v="2"/>
    <x v="8"/>
    <x v="8"/>
    <x v="2"/>
    <x v="0"/>
  </r>
  <r>
    <n v="10926"/>
    <x v="2"/>
    <n v="9.3457943925233638E-3"/>
    <s v="sorvi2000@gmail.com"/>
    <s v="grand malt"/>
    <x v="6"/>
    <n v="6.7114093959731542E-3"/>
    <n v="90"/>
    <n v="150"/>
    <n v="820"/>
    <n v="123000"/>
    <n v="49200"/>
    <n v="0.4"/>
    <n v="172200"/>
    <x v="0"/>
    <x v="0"/>
    <s v="northwest"/>
    <x v="3"/>
    <x v="9"/>
    <x v="9"/>
    <x v="3"/>
    <x v="2"/>
  </r>
  <r>
    <n v="10927"/>
    <x v="5"/>
    <n v="1.7241379310344827E-2"/>
    <s v="thomp@uk.com"/>
    <s v="trophy"/>
    <x v="0"/>
    <n v="6.6666666666666671E-3"/>
    <n v="150"/>
    <n v="200"/>
    <n v="854"/>
    <n v="170800"/>
    <n v="42700"/>
    <n v="0.25"/>
    <n v="213500"/>
    <x v="1"/>
    <x v="0"/>
    <s v="northeast "/>
    <x v="4"/>
    <x v="10"/>
    <x v="10"/>
    <x v="3"/>
    <x v="1"/>
  </r>
  <r>
    <n v="10928"/>
    <x v="4"/>
    <n v="9.3457943925233638E-3"/>
    <s v="andy@gmail.com"/>
    <s v="budweiser"/>
    <x v="1"/>
    <n v="6.6666666666666671E-3"/>
    <n v="250"/>
    <n v="500"/>
    <n v="768"/>
    <n v="384000"/>
    <n v="192000"/>
    <n v="0.5"/>
    <n v="576000"/>
    <x v="2"/>
    <x v="1"/>
    <s v="northcentral "/>
    <x v="4"/>
    <x v="11"/>
    <x v="11"/>
    <x v="3"/>
    <x v="0"/>
  </r>
  <r>
    <n v="10929"/>
    <x v="0"/>
    <n v="7.3529411764705881E-3"/>
    <s v="jard@gmail.com"/>
    <s v="castle lite"/>
    <x v="2"/>
    <n v="6.6666666666666671E-3"/>
    <n v="180"/>
    <n v="450"/>
    <n v="786"/>
    <n v="353700"/>
    <n v="212220"/>
    <n v="0.6"/>
    <n v="565920"/>
    <x v="3"/>
    <x v="1"/>
    <s v="Southeast"/>
    <x v="0"/>
    <x v="0"/>
    <x v="0"/>
    <x v="0"/>
    <x v="0"/>
  </r>
  <r>
    <n v="10930"/>
    <x v="0"/>
    <n v="7.3529411764705881E-3"/>
    <s v="jard@gmail.com"/>
    <s v="eagle lager"/>
    <x v="3"/>
    <n v="6.6666666666666671E-3"/>
    <n v="170"/>
    <n v="250"/>
    <n v="856"/>
    <n v="214000"/>
    <n v="68480"/>
    <n v="0.32"/>
    <n v="282480"/>
    <x v="4"/>
    <x v="1"/>
    <s v="west"/>
    <x v="1"/>
    <x v="1"/>
    <x v="1"/>
    <x v="0"/>
    <x v="0"/>
  </r>
  <r>
    <n v="10931"/>
    <x v="4"/>
    <n v="9.3457943925233638E-3"/>
    <s v="andy@gmail.com"/>
    <s v="hero"/>
    <x v="4"/>
    <n v="6.7114093959731542E-3"/>
    <n v="150"/>
    <n v="200"/>
    <n v="919"/>
    <n v="183800"/>
    <n v="45950"/>
    <n v="0.25"/>
    <n v="229750"/>
    <x v="0"/>
    <x v="0"/>
    <s v="southsouth"/>
    <x v="2"/>
    <x v="2"/>
    <x v="2"/>
    <x v="0"/>
    <x v="1"/>
  </r>
  <r>
    <n v="10932"/>
    <x v="3"/>
    <n v="5.3763440860215058E-3"/>
    <s v="jone.ai@yahoo.com"/>
    <s v="beta malt"/>
    <x v="5"/>
    <n v="6.7114093959731542E-3"/>
    <n v="80"/>
    <n v="150"/>
    <n v="802"/>
    <n v="120300"/>
    <n v="56140"/>
    <n v="0.46666666666666667"/>
    <n v="176440"/>
    <x v="1"/>
    <x v="0"/>
    <s v="northwest"/>
    <x v="3"/>
    <x v="3"/>
    <x v="3"/>
    <x v="1"/>
    <x v="0"/>
  </r>
  <r>
    <n v="10933"/>
    <x v="6"/>
    <n v="1.2658227848101266E-2"/>
    <s v="morganny@gmail.com"/>
    <s v="grand malt"/>
    <x v="6"/>
    <n v="6.7114093959731542E-3"/>
    <n v="90"/>
    <n v="150"/>
    <n v="864"/>
    <n v="129600"/>
    <n v="51840"/>
    <n v="0.4"/>
    <n v="181440"/>
    <x v="2"/>
    <x v="1"/>
    <s v="northeast "/>
    <x v="4"/>
    <x v="4"/>
    <x v="4"/>
    <x v="1"/>
    <x v="2"/>
  </r>
  <r>
    <n v="10934"/>
    <x v="10"/>
    <n v="1.4492753623188406E-2"/>
    <s v="kivel_go@yahoo.com"/>
    <s v="trophy"/>
    <x v="0"/>
    <n v="6.6666666666666671E-3"/>
    <n v="150"/>
    <n v="200"/>
    <n v="993"/>
    <n v="198600"/>
    <n v="49650"/>
    <n v="0.25"/>
    <n v="248250"/>
    <x v="3"/>
    <x v="1"/>
    <s v="northcentral "/>
    <x v="4"/>
    <x v="5"/>
    <x v="5"/>
    <x v="1"/>
    <x v="1"/>
  </r>
  <r>
    <n v="10935"/>
    <x v="2"/>
    <n v="9.3457943925233638E-3"/>
    <s v="sorvi2000@gmail.com"/>
    <s v="budweiser"/>
    <x v="1"/>
    <n v="6.6666666666666671E-3"/>
    <n v="250"/>
    <n v="500"/>
    <n v="796"/>
    <n v="398000"/>
    <n v="199000"/>
    <n v="0.5"/>
    <n v="597000"/>
    <x v="4"/>
    <x v="1"/>
    <s v="Southeast"/>
    <x v="0"/>
    <x v="6"/>
    <x v="6"/>
    <x v="2"/>
    <x v="2"/>
  </r>
  <r>
    <n v="10936"/>
    <x v="1"/>
    <n v="8.4745762711864406E-3"/>
    <s v="gillhell@uk.com"/>
    <s v="castle lite"/>
    <x v="2"/>
    <n v="6.6666666666666671E-3"/>
    <n v="180"/>
    <n v="450"/>
    <n v="923"/>
    <n v="415350"/>
    <n v="249210"/>
    <n v="0.6"/>
    <n v="664560"/>
    <x v="0"/>
    <x v="0"/>
    <s v="west"/>
    <x v="1"/>
    <x v="7"/>
    <x v="7"/>
    <x v="2"/>
    <x v="0"/>
  </r>
  <r>
    <n v="10937"/>
    <x v="2"/>
    <n v="9.3457943925233638E-3"/>
    <s v="sorvi2000@gmail.com"/>
    <s v="eagle lager"/>
    <x v="3"/>
    <n v="6.6666666666666671E-3"/>
    <n v="170"/>
    <n v="250"/>
    <n v="990"/>
    <n v="247500"/>
    <n v="79200"/>
    <n v="0.32"/>
    <n v="326700"/>
    <x v="1"/>
    <x v="0"/>
    <s v="southsouth"/>
    <x v="2"/>
    <x v="8"/>
    <x v="8"/>
    <x v="2"/>
    <x v="1"/>
  </r>
  <r>
    <n v="10938"/>
    <x v="5"/>
    <n v="1.7241379310344827E-2"/>
    <s v="thomp@uk.com"/>
    <s v="hero"/>
    <x v="4"/>
    <n v="6.7114093959731542E-3"/>
    <n v="150"/>
    <n v="200"/>
    <n v="957"/>
    <n v="191400"/>
    <n v="47850"/>
    <n v="0.25"/>
    <n v="239250"/>
    <x v="2"/>
    <x v="1"/>
    <s v="northwest"/>
    <x v="3"/>
    <x v="9"/>
    <x v="9"/>
    <x v="3"/>
    <x v="2"/>
  </r>
  <r>
    <n v="10939"/>
    <x v="4"/>
    <n v="9.3457943925233638E-3"/>
    <s v="andy@gmail.com"/>
    <s v="beta malt"/>
    <x v="5"/>
    <n v="6.7114093959731542E-3"/>
    <n v="80"/>
    <n v="150"/>
    <n v="836"/>
    <n v="125400"/>
    <n v="58520"/>
    <n v="0.46666666666666667"/>
    <n v="183920"/>
    <x v="3"/>
    <x v="1"/>
    <s v="northeast "/>
    <x v="4"/>
    <x v="10"/>
    <x v="10"/>
    <x v="3"/>
    <x v="1"/>
  </r>
  <r>
    <n v="10940"/>
    <x v="0"/>
    <n v="7.3529411764705881E-3"/>
    <s v="jard@gmail.com"/>
    <s v="grand malt"/>
    <x v="6"/>
    <n v="6.7114093959731542E-3"/>
    <n v="90"/>
    <n v="150"/>
    <n v="936"/>
    <n v="140400"/>
    <n v="56160"/>
    <n v="0.4"/>
    <n v="196560"/>
    <x v="4"/>
    <x v="1"/>
    <s v="northcentral "/>
    <x v="4"/>
    <x v="11"/>
    <x v="11"/>
    <x v="3"/>
    <x v="0"/>
  </r>
  <r>
    <n v="10941"/>
    <x v="0"/>
    <n v="7.3529411764705881E-3"/>
    <s v="jard@gmail.com"/>
    <s v="trophy"/>
    <x v="0"/>
    <n v="6.6666666666666671E-3"/>
    <n v="150"/>
    <n v="200"/>
    <n v="924"/>
    <n v="184800"/>
    <n v="46200"/>
    <n v="0.25"/>
    <n v="231000"/>
    <x v="0"/>
    <x v="0"/>
    <s v="Southeast"/>
    <x v="0"/>
    <x v="0"/>
    <x v="0"/>
    <x v="0"/>
    <x v="0"/>
  </r>
  <r>
    <n v="10942"/>
    <x v="4"/>
    <n v="9.3457943925233638E-3"/>
    <s v="andy@gmail.com"/>
    <s v="budweiser"/>
    <x v="1"/>
    <n v="6.6666666666666671E-3"/>
    <n v="250"/>
    <n v="500"/>
    <n v="998"/>
    <n v="499000"/>
    <n v="249500"/>
    <n v="0.5"/>
    <n v="748500"/>
    <x v="1"/>
    <x v="0"/>
    <s v="west"/>
    <x v="1"/>
    <x v="1"/>
    <x v="1"/>
    <x v="0"/>
    <x v="2"/>
  </r>
  <r>
    <n v="10943"/>
    <x v="0"/>
    <n v="7.3529411764705881E-3"/>
    <s v="jard@gmail.com"/>
    <s v="castle lite"/>
    <x v="2"/>
    <n v="6.6666666666666671E-3"/>
    <n v="180"/>
    <n v="450"/>
    <n v="862"/>
    <n v="387900"/>
    <n v="232740"/>
    <n v="0.6"/>
    <n v="620640"/>
    <x v="2"/>
    <x v="1"/>
    <s v="southsouth"/>
    <x v="2"/>
    <x v="2"/>
    <x v="2"/>
    <x v="0"/>
    <x v="1"/>
  </r>
  <r>
    <n v="10944"/>
    <x v="1"/>
    <n v="8.4745762711864406E-3"/>
    <s v="gillhell@uk.com"/>
    <s v="eagle lager"/>
    <x v="3"/>
    <n v="6.6666666666666671E-3"/>
    <n v="170"/>
    <n v="250"/>
    <n v="963"/>
    <n v="240750"/>
    <n v="77040"/>
    <n v="0.32"/>
    <n v="317790"/>
    <x v="3"/>
    <x v="1"/>
    <s v="northwest"/>
    <x v="3"/>
    <x v="3"/>
    <x v="3"/>
    <x v="1"/>
    <x v="1"/>
  </r>
  <r>
    <n v="10945"/>
    <x v="2"/>
    <n v="9.3457943925233638E-3"/>
    <s v="sorvi2000@gmail.com"/>
    <s v="hero"/>
    <x v="4"/>
    <n v="6.7114093959731542E-3"/>
    <n v="150"/>
    <n v="200"/>
    <n v="849"/>
    <n v="169800"/>
    <n v="42450"/>
    <n v="0.25"/>
    <n v="212250"/>
    <x v="4"/>
    <x v="1"/>
    <s v="northeast "/>
    <x v="4"/>
    <x v="4"/>
    <x v="4"/>
    <x v="1"/>
    <x v="2"/>
  </r>
  <r>
    <n v="10946"/>
    <x v="3"/>
    <n v="5.3763440860215058E-3"/>
    <s v="jone.ai@yahoo.com"/>
    <s v="beta malt"/>
    <x v="5"/>
    <n v="6.7114093959731542E-3"/>
    <n v="80"/>
    <n v="150"/>
    <n v="938"/>
    <n v="140700"/>
    <n v="65660"/>
    <n v="0.46666666666666667"/>
    <n v="206360"/>
    <x v="0"/>
    <x v="0"/>
    <s v="northcentral "/>
    <x v="4"/>
    <x v="5"/>
    <x v="5"/>
    <x v="1"/>
    <x v="2"/>
  </r>
  <r>
    <n v="10947"/>
    <x v="4"/>
    <n v="9.3457943925233638E-3"/>
    <s v="andy@gmail.com"/>
    <s v="grand malt"/>
    <x v="6"/>
    <n v="6.7114093959731542E-3"/>
    <n v="90"/>
    <n v="150"/>
    <n v="918"/>
    <n v="137700"/>
    <n v="55080"/>
    <n v="0.4"/>
    <n v="192780"/>
    <x v="1"/>
    <x v="0"/>
    <s v="Southeast"/>
    <x v="0"/>
    <x v="6"/>
    <x v="6"/>
    <x v="2"/>
    <x v="1"/>
  </r>
  <r>
    <n v="10948"/>
    <x v="0"/>
    <n v="7.3529411764705881E-3"/>
    <s v="jard@gmail.com"/>
    <s v="trophy"/>
    <x v="0"/>
    <n v="6.6666666666666671E-3"/>
    <n v="150"/>
    <n v="200"/>
    <n v="728"/>
    <n v="145600"/>
    <n v="36400"/>
    <n v="0.25"/>
    <n v="182000"/>
    <x v="2"/>
    <x v="1"/>
    <s v="west"/>
    <x v="1"/>
    <x v="7"/>
    <x v="7"/>
    <x v="2"/>
    <x v="2"/>
  </r>
  <r>
    <n v="10949"/>
    <x v="5"/>
    <n v="1.7241379310344827E-2"/>
    <s v="thomp@uk.com"/>
    <s v="budweiser"/>
    <x v="1"/>
    <n v="6.6666666666666671E-3"/>
    <n v="250"/>
    <n v="500"/>
    <n v="999"/>
    <n v="499500"/>
    <n v="249750"/>
    <n v="0.5"/>
    <n v="749250"/>
    <x v="3"/>
    <x v="1"/>
    <s v="southsouth"/>
    <x v="2"/>
    <x v="8"/>
    <x v="8"/>
    <x v="2"/>
    <x v="0"/>
  </r>
  <r>
    <n v="10950"/>
    <x v="3"/>
    <n v="5.3763440860215058E-3"/>
    <s v="jone.ai@yahoo.com"/>
    <s v="castle lite"/>
    <x v="2"/>
    <n v="6.6666666666666671E-3"/>
    <n v="180"/>
    <n v="450"/>
    <n v="888"/>
    <n v="399600"/>
    <n v="239760"/>
    <n v="0.6"/>
    <n v="639360"/>
    <x v="4"/>
    <x v="1"/>
    <s v="northwest"/>
    <x v="3"/>
    <x v="9"/>
    <x v="9"/>
    <x v="3"/>
    <x v="1"/>
  </r>
  <r>
    <n v="10951"/>
    <x v="6"/>
    <n v="1.2658227848101266E-2"/>
    <s v="morganny@gmail.com"/>
    <s v="eagle lager"/>
    <x v="3"/>
    <n v="6.6666666666666671E-3"/>
    <n v="170"/>
    <n v="250"/>
    <n v="746"/>
    <n v="186500"/>
    <n v="59680"/>
    <n v="0.32"/>
    <n v="246180"/>
    <x v="0"/>
    <x v="0"/>
    <s v="northeast "/>
    <x v="4"/>
    <x v="10"/>
    <x v="10"/>
    <x v="3"/>
    <x v="1"/>
  </r>
  <r>
    <n v="10952"/>
    <x v="7"/>
    <n v="2.0408163265306121E-2"/>
    <s v="howard_freeman@yahoo.com"/>
    <s v="hero"/>
    <x v="4"/>
    <n v="6.7114093959731542E-3"/>
    <n v="150"/>
    <n v="200"/>
    <n v="989"/>
    <n v="197800"/>
    <n v="49450"/>
    <n v="0.25"/>
    <n v="247250"/>
    <x v="1"/>
    <x v="0"/>
    <s v="northcentral "/>
    <x v="4"/>
    <x v="11"/>
    <x v="11"/>
    <x v="3"/>
    <x v="2"/>
  </r>
  <r>
    <n v="10953"/>
    <x v="8"/>
    <n v="1.4492753623188406E-2"/>
    <s v="parentty@uk.com"/>
    <s v="beta malt"/>
    <x v="5"/>
    <n v="6.7114093959731542E-3"/>
    <n v="80"/>
    <n v="150"/>
    <n v="948"/>
    <n v="142200"/>
    <n v="66360"/>
    <n v="0.46666666666666667"/>
    <n v="208560"/>
    <x v="2"/>
    <x v="1"/>
    <s v="Southeast"/>
    <x v="0"/>
    <x v="0"/>
    <x v="0"/>
    <x v="0"/>
    <x v="0"/>
  </r>
  <r>
    <n v="10954"/>
    <x v="3"/>
    <n v="5.3763440860215058E-3"/>
    <s v="jone.ai@yahoo.com"/>
    <s v="grand malt"/>
    <x v="6"/>
    <n v="6.7114093959731542E-3"/>
    <n v="90"/>
    <n v="150"/>
    <n v="919"/>
    <n v="137850"/>
    <n v="55140"/>
    <n v="0.4"/>
    <n v="192990"/>
    <x v="3"/>
    <x v="1"/>
    <s v="west"/>
    <x v="1"/>
    <x v="1"/>
    <x v="1"/>
    <x v="0"/>
    <x v="0"/>
  </r>
  <r>
    <n v="10955"/>
    <x v="9"/>
    <n v="1.4492753623188406E-2"/>
    <s v="smithMan@yahoo.com"/>
    <s v="trophy"/>
    <x v="0"/>
    <n v="6.6666666666666671E-3"/>
    <n v="150"/>
    <n v="200"/>
    <n v="887"/>
    <n v="177400"/>
    <n v="44350"/>
    <n v="0.25"/>
    <n v="221750"/>
    <x v="4"/>
    <x v="1"/>
    <s v="southsouth"/>
    <x v="2"/>
    <x v="2"/>
    <x v="2"/>
    <x v="0"/>
    <x v="2"/>
  </r>
  <r>
    <n v="10956"/>
    <x v="3"/>
    <n v="5.3763440860215058E-3"/>
    <s v="jone.ai@yahoo.com"/>
    <s v="budweiser"/>
    <x v="1"/>
    <n v="6.6666666666666671E-3"/>
    <n v="250"/>
    <n v="500"/>
    <n v="784"/>
    <n v="392000"/>
    <n v="196000"/>
    <n v="0.5"/>
    <n v="588000"/>
    <x v="0"/>
    <x v="0"/>
    <s v="northwest"/>
    <x v="3"/>
    <x v="3"/>
    <x v="3"/>
    <x v="1"/>
    <x v="0"/>
  </r>
  <r>
    <n v="10957"/>
    <x v="0"/>
    <n v="7.3529411764705881E-3"/>
    <s v="jard@gmail.com"/>
    <s v="castle lite"/>
    <x v="2"/>
    <n v="6.6666666666666671E-3"/>
    <n v="180"/>
    <n v="450"/>
    <n v="795"/>
    <n v="357750"/>
    <n v="214650"/>
    <n v="0.6"/>
    <n v="572400"/>
    <x v="1"/>
    <x v="0"/>
    <s v="northeast "/>
    <x v="4"/>
    <x v="4"/>
    <x v="4"/>
    <x v="1"/>
    <x v="2"/>
  </r>
  <r>
    <n v="10958"/>
    <x v="1"/>
    <n v="8.4745762711864406E-3"/>
    <s v="gillhell@uk.com"/>
    <s v="eagle lager"/>
    <x v="3"/>
    <n v="6.6666666666666671E-3"/>
    <n v="170"/>
    <n v="250"/>
    <n v="948"/>
    <n v="237000"/>
    <n v="75840"/>
    <n v="0.32"/>
    <n v="312840"/>
    <x v="2"/>
    <x v="1"/>
    <s v="northcentral "/>
    <x v="4"/>
    <x v="5"/>
    <x v="5"/>
    <x v="1"/>
    <x v="0"/>
  </r>
  <r>
    <n v="10959"/>
    <x v="2"/>
    <n v="9.3457943925233638E-3"/>
    <s v="sorvi2000@gmail.com"/>
    <s v="hero"/>
    <x v="4"/>
    <n v="6.7114093959731542E-3"/>
    <n v="150"/>
    <n v="200"/>
    <n v="787"/>
    <n v="157400"/>
    <n v="39350"/>
    <n v="0.25"/>
    <n v="196750"/>
    <x v="3"/>
    <x v="1"/>
    <s v="Southeast"/>
    <x v="0"/>
    <x v="6"/>
    <x v="6"/>
    <x v="2"/>
    <x v="0"/>
  </r>
  <r>
    <n v="10960"/>
    <x v="3"/>
    <n v="5.3763440860215058E-3"/>
    <s v="jone.ai@yahoo.com"/>
    <s v="beta malt"/>
    <x v="5"/>
    <n v="6.7114093959731542E-3"/>
    <n v="80"/>
    <n v="150"/>
    <n v="977"/>
    <n v="146550"/>
    <n v="68390"/>
    <n v="0.46666666666666667"/>
    <n v="214940"/>
    <x v="4"/>
    <x v="1"/>
    <s v="west"/>
    <x v="1"/>
    <x v="7"/>
    <x v="7"/>
    <x v="2"/>
    <x v="1"/>
  </r>
  <r>
    <n v="10961"/>
    <x v="4"/>
    <n v="9.3457943925233638E-3"/>
    <s v="andy@gmail.com"/>
    <s v="grand malt"/>
    <x v="6"/>
    <n v="6.7114093959731542E-3"/>
    <n v="90"/>
    <n v="150"/>
    <n v="955"/>
    <n v="143250"/>
    <n v="57300"/>
    <n v="0.4"/>
    <n v="200550"/>
    <x v="0"/>
    <x v="0"/>
    <s v="southsouth"/>
    <x v="2"/>
    <x v="8"/>
    <x v="8"/>
    <x v="2"/>
    <x v="2"/>
  </r>
  <r>
    <n v="10962"/>
    <x v="0"/>
    <n v="7.3529411764705881E-3"/>
    <s v="jard@gmail.com"/>
    <s v="trophy"/>
    <x v="0"/>
    <n v="6.6666666666666671E-3"/>
    <n v="150"/>
    <n v="200"/>
    <n v="955"/>
    <n v="191000"/>
    <n v="47750"/>
    <n v="0.25"/>
    <n v="238750"/>
    <x v="1"/>
    <x v="0"/>
    <s v="northwest"/>
    <x v="3"/>
    <x v="9"/>
    <x v="9"/>
    <x v="3"/>
    <x v="1"/>
  </r>
  <r>
    <n v="10963"/>
    <x v="5"/>
    <n v="1.7241379310344827E-2"/>
    <s v="thomp@uk.com"/>
    <s v="budweiser"/>
    <x v="1"/>
    <n v="6.6666666666666671E-3"/>
    <n v="250"/>
    <n v="500"/>
    <n v="765"/>
    <n v="382500"/>
    <n v="191250"/>
    <n v="0.5"/>
    <n v="573750"/>
    <x v="2"/>
    <x v="1"/>
    <s v="northeast "/>
    <x v="4"/>
    <x v="10"/>
    <x v="10"/>
    <x v="3"/>
    <x v="2"/>
  </r>
  <r>
    <n v="10964"/>
    <x v="3"/>
    <n v="5.3763440860215058E-3"/>
    <s v="jone.ai@yahoo.com"/>
    <s v="castle lite"/>
    <x v="2"/>
    <n v="6.6666666666666671E-3"/>
    <n v="180"/>
    <n v="450"/>
    <n v="887"/>
    <n v="399150"/>
    <n v="239490"/>
    <n v="0.6"/>
    <n v="638640"/>
    <x v="3"/>
    <x v="1"/>
    <s v="northcentral "/>
    <x v="4"/>
    <x v="11"/>
    <x v="11"/>
    <x v="3"/>
    <x v="0"/>
  </r>
  <r>
    <n v="10965"/>
    <x v="6"/>
    <n v="1.2658227848101266E-2"/>
    <s v="morganny@gmail.com"/>
    <s v="eagle lager"/>
    <x v="3"/>
    <n v="6.6666666666666671E-3"/>
    <n v="170"/>
    <n v="250"/>
    <n v="729"/>
    <n v="182250"/>
    <n v="58320"/>
    <n v="0.32"/>
    <n v="240570"/>
    <x v="4"/>
    <x v="1"/>
    <s v="Southeast"/>
    <x v="0"/>
    <x v="0"/>
    <x v="0"/>
    <x v="0"/>
    <x v="0"/>
  </r>
  <r>
    <n v="10966"/>
    <x v="7"/>
    <n v="2.0408163265306121E-2"/>
    <s v="howard_freeman@yahoo.com"/>
    <s v="hero"/>
    <x v="4"/>
    <n v="6.7114093959731542E-3"/>
    <n v="150"/>
    <n v="200"/>
    <n v="836"/>
    <n v="167200"/>
    <n v="41800"/>
    <n v="0.25"/>
    <n v="209000"/>
    <x v="0"/>
    <x v="0"/>
    <s v="west"/>
    <x v="1"/>
    <x v="1"/>
    <x v="1"/>
    <x v="0"/>
    <x v="0"/>
  </r>
  <r>
    <n v="10967"/>
    <x v="8"/>
    <n v="1.4492753623188406E-2"/>
    <s v="parentty@uk.com"/>
    <s v="beta malt"/>
    <x v="5"/>
    <n v="6.7114093959731542E-3"/>
    <n v="80"/>
    <n v="150"/>
    <n v="797"/>
    <n v="119550"/>
    <n v="55790"/>
    <n v="0.46666666666666667"/>
    <n v="175340"/>
    <x v="1"/>
    <x v="0"/>
    <s v="southsouth"/>
    <x v="2"/>
    <x v="2"/>
    <x v="2"/>
    <x v="0"/>
    <x v="1"/>
  </r>
  <r>
    <n v="10968"/>
    <x v="3"/>
    <n v="5.3763440860215058E-3"/>
    <s v="jone.ai@yahoo.com"/>
    <s v="grand malt"/>
    <x v="6"/>
    <n v="6.7114093959731542E-3"/>
    <n v="90"/>
    <n v="150"/>
    <n v="791"/>
    <n v="118650"/>
    <n v="47460"/>
    <n v="0.4"/>
    <n v="166110"/>
    <x v="2"/>
    <x v="1"/>
    <s v="northwest"/>
    <x v="3"/>
    <x v="3"/>
    <x v="3"/>
    <x v="1"/>
    <x v="0"/>
  </r>
  <r>
    <n v="10969"/>
    <x v="9"/>
    <n v="1.4492753623188406E-2"/>
    <s v="smithMan@yahoo.com"/>
    <s v="trophy"/>
    <x v="0"/>
    <n v="6.6666666666666671E-3"/>
    <n v="150"/>
    <n v="200"/>
    <n v="773"/>
    <n v="154600"/>
    <n v="38650"/>
    <n v="0.25"/>
    <n v="193250"/>
    <x v="3"/>
    <x v="1"/>
    <s v="northeast "/>
    <x v="4"/>
    <x v="4"/>
    <x v="4"/>
    <x v="1"/>
    <x v="1"/>
  </r>
  <r>
    <n v="10970"/>
    <x v="3"/>
    <n v="5.3763440860215058E-3"/>
    <s v="jone.ai@yahoo.com"/>
    <s v="budweiser"/>
    <x v="1"/>
    <n v="6.6666666666666671E-3"/>
    <n v="250"/>
    <n v="500"/>
    <n v="767"/>
    <n v="383500"/>
    <n v="191750"/>
    <n v="0.5"/>
    <n v="575250"/>
    <x v="4"/>
    <x v="1"/>
    <s v="northcentral "/>
    <x v="4"/>
    <x v="5"/>
    <x v="5"/>
    <x v="1"/>
    <x v="2"/>
  </r>
  <r>
    <n v="10971"/>
    <x v="6"/>
    <n v="1.2658227848101266E-2"/>
    <s v="morganny@gmail.com"/>
    <s v="castle lite"/>
    <x v="2"/>
    <n v="6.6666666666666671E-3"/>
    <n v="180"/>
    <n v="450"/>
    <n v="939"/>
    <n v="422550"/>
    <n v="253530"/>
    <n v="0.6"/>
    <n v="676080"/>
    <x v="0"/>
    <x v="0"/>
    <s v="Southeast"/>
    <x v="0"/>
    <x v="6"/>
    <x v="6"/>
    <x v="2"/>
    <x v="0"/>
  </r>
  <r>
    <n v="10972"/>
    <x v="3"/>
    <n v="5.3763440860215058E-3"/>
    <s v="jone.ai@yahoo.com"/>
    <s v="eagle lager"/>
    <x v="3"/>
    <n v="6.6666666666666671E-3"/>
    <n v="170"/>
    <n v="250"/>
    <n v="832"/>
    <n v="208000"/>
    <n v="66560"/>
    <n v="0.32"/>
    <n v="274560"/>
    <x v="1"/>
    <x v="0"/>
    <s v="west"/>
    <x v="1"/>
    <x v="7"/>
    <x v="7"/>
    <x v="2"/>
    <x v="1"/>
  </r>
  <r>
    <n v="10973"/>
    <x v="8"/>
    <n v="1.4492753623188406E-2"/>
    <s v="parentty@uk.com"/>
    <s v="hero"/>
    <x v="4"/>
    <n v="6.7114093959731542E-3"/>
    <n v="150"/>
    <n v="200"/>
    <n v="768"/>
    <n v="153600"/>
    <n v="38400"/>
    <n v="0.25"/>
    <n v="192000"/>
    <x v="2"/>
    <x v="1"/>
    <s v="southsouth"/>
    <x v="2"/>
    <x v="8"/>
    <x v="8"/>
    <x v="2"/>
    <x v="1"/>
  </r>
  <r>
    <n v="10974"/>
    <x v="10"/>
    <n v="1.4492753623188406E-2"/>
    <s v="kivel_go@yahoo.com"/>
    <s v="beta malt"/>
    <x v="5"/>
    <n v="6.7114093959731542E-3"/>
    <n v="80"/>
    <n v="150"/>
    <n v="958"/>
    <n v="143700"/>
    <n v="67060"/>
    <n v="0.46666666666666667"/>
    <n v="210760"/>
    <x v="3"/>
    <x v="1"/>
    <s v="northwest"/>
    <x v="3"/>
    <x v="9"/>
    <x v="9"/>
    <x v="3"/>
    <x v="2"/>
  </r>
  <r>
    <n v="10975"/>
    <x v="9"/>
    <n v="1.4492753623188406E-2"/>
    <s v="smithMan@yahoo.com"/>
    <s v="grand malt"/>
    <x v="6"/>
    <n v="6.7114093959731542E-3"/>
    <n v="90"/>
    <n v="150"/>
    <n v="958"/>
    <n v="143700"/>
    <n v="57480"/>
    <n v="0.4"/>
    <n v="201180"/>
    <x v="4"/>
    <x v="1"/>
    <s v="northeast "/>
    <x v="4"/>
    <x v="10"/>
    <x v="10"/>
    <x v="3"/>
    <x v="1"/>
  </r>
  <r>
    <n v="10976"/>
    <x v="8"/>
    <n v="1.4492753623188406E-2"/>
    <s v="parentty@uk.com"/>
    <s v="trophy"/>
    <x v="0"/>
    <n v="6.6666666666666671E-3"/>
    <n v="150"/>
    <n v="200"/>
    <n v="927"/>
    <n v="185400"/>
    <n v="46350"/>
    <n v="0.25"/>
    <n v="231750"/>
    <x v="0"/>
    <x v="0"/>
    <s v="northcentral "/>
    <x v="4"/>
    <x v="11"/>
    <x v="11"/>
    <x v="3"/>
    <x v="0"/>
  </r>
  <r>
    <n v="10977"/>
    <x v="1"/>
    <n v="8.4745762711864406E-3"/>
    <s v="gillhell@uk.com"/>
    <s v="budweiser"/>
    <x v="1"/>
    <n v="6.6666666666666671E-3"/>
    <n v="250"/>
    <n v="500"/>
    <n v="919"/>
    <n v="459500"/>
    <n v="229750"/>
    <n v="0.5"/>
    <n v="689250"/>
    <x v="1"/>
    <x v="0"/>
    <s v="Southeast"/>
    <x v="0"/>
    <x v="0"/>
    <x v="0"/>
    <x v="0"/>
    <x v="0"/>
  </r>
  <r>
    <n v="10978"/>
    <x v="9"/>
    <n v="1.4492753623188406E-2"/>
    <s v="smithMan@yahoo.com"/>
    <s v="castle lite"/>
    <x v="2"/>
    <n v="6.6666666666666671E-3"/>
    <n v="180"/>
    <n v="450"/>
    <n v="830"/>
    <n v="373500"/>
    <n v="224100"/>
    <n v="0.6"/>
    <n v="597600"/>
    <x v="2"/>
    <x v="1"/>
    <s v="west"/>
    <x v="1"/>
    <x v="1"/>
    <x v="1"/>
    <x v="0"/>
    <x v="1"/>
  </r>
  <r>
    <n v="10979"/>
    <x v="3"/>
    <n v="5.3763440860215058E-3"/>
    <s v="jone.ai@yahoo.com"/>
    <s v="eagle lager"/>
    <x v="3"/>
    <n v="6.6666666666666671E-3"/>
    <n v="170"/>
    <n v="250"/>
    <n v="874"/>
    <n v="218500"/>
    <n v="69920"/>
    <n v="0.32"/>
    <n v="288420"/>
    <x v="3"/>
    <x v="1"/>
    <s v="southsouth"/>
    <x v="2"/>
    <x v="2"/>
    <x v="2"/>
    <x v="0"/>
    <x v="1"/>
  </r>
  <r>
    <n v="10980"/>
    <x v="2"/>
    <n v="9.3457943925233638E-3"/>
    <s v="sorvi2000@gmail.com"/>
    <s v="hero"/>
    <x v="4"/>
    <n v="6.7114093959731542E-3"/>
    <n v="150"/>
    <n v="200"/>
    <n v="954"/>
    <n v="190800"/>
    <n v="47700"/>
    <n v="0.25"/>
    <n v="238500"/>
    <x v="4"/>
    <x v="1"/>
    <s v="northwest"/>
    <x v="3"/>
    <x v="3"/>
    <x v="3"/>
    <x v="1"/>
    <x v="2"/>
  </r>
  <r>
    <n v="10981"/>
    <x v="0"/>
    <n v="7.3529411764705881E-3"/>
    <s v="jard@gmail.com"/>
    <s v="beta malt"/>
    <x v="5"/>
    <n v="6.7114093959731542E-3"/>
    <n v="80"/>
    <n v="150"/>
    <n v="919"/>
    <n v="137850"/>
    <n v="64330"/>
    <n v="0.46666666666666667"/>
    <n v="202180"/>
    <x v="0"/>
    <x v="0"/>
    <s v="northeast "/>
    <x v="4"/>
    <x v="4"/>
    <x v="4"/>
    <x v="1"/>
    <x v="2"/>
  </r>
  <r>
    <n v="10982"/>
    <x v="4"/>
    <n v="9.3457943925233638E-3"/>
    <s v="andy@gmail.com"/>
    <s v="grand malt"/>
    <x v="6"/>
    <n v="6.7114093959731542E-3"/>
    <n v="90"/>
    <n v="150"/>
    <n v="796"/>
    <n v="119400"/>
    <n v="47760"/>
    <n v="0.4"/>
    <n v="167160"/>
    <x v="1"/>
    <x v="0"/>
    <s v="northcentral "/>
    <x v="4"/>
    <x v="5"/>
    <x v="5"/>
    <x v="1"/>
    <x v="2"/>
  </r>
  <r>
    <n v="10983"/>
    <x v="7"/>
    <n v="2.0408163265306121E-2"/>
    <s v="howard_freeman@yahoo.com"/>
    <s v="trophy"/>
    <x v="0"/>
    <n v="6.6666666666666671E-3"/>
    <n v="150"/>
    <n v="200"/>
    <n v="773"/>
    <n v="154600"/>
    <n v="38650"/>
    <n v="0.25"/>
    <n v="193250"/>
    <x v="2"/>
    <x v="1"/>
    <s v="Southeast"/>
    <x v="0"/>
    <x v="6"/>
    <x v="6"/>
    <x v="2"/>
    <x v="2"/>
  </r>
  <r>
    <n v="10984"/>
    <x v="1"/>
    <n v="8.4745762711864406E-3"/>
    <s v="gillhell@uk.com"/>
    <s v="budweiser"/>
    <x v="1"/>
    <n v="6.6666666666666671E-3"/>
    <n v="250"/>
    <n v="500"/>
    <n v="891"/>
    <n v="445500"/>
    <n v="222750"/>
    <n v="0.5"/>
    <n v="668250"/>
    <x v="3"/>
    <x v="1"/>
    <s v="west"/>
    <x v="1"/>
    <x v="7"/>
    <x v="7"/>
    <x v="2"/>
    <x v="1"/>
  </r>
  <r>
    <n v="10985"/>
    <x v="1"/>
    <n v="8.4745762711864406E-3"/>
    <s v="gillhell@uk.com"/>
    <s v="castle lite"/>
    <x v="2"/>
    <n v="6.6666666666666671E-3"/>
    <n v="180"/>
    <n v="450"/>
    <n v="778"/>
    <n v="350100"/>
    <n v="210060"/>
    <n v="0.6"/>
    <n v="560160"/>
    <x v="4"/>
    <x v="1"/>
    <s v="southsouth"/>
    <x v="2"/>
    <x v="8"/>
    <x v="8"/>
    <x v="2"/>
    <x v="2"/>
  </r>
  <r>
    <n v="10986"/>
    <x v="10"/>
    <n v="1.4492753623188406E-2"/>
    <s v="kivel_go@yahoo.com"/>
    <s v="eagle lager"/>
    <x v="3"/>
    <n v="6.6666666666666671E-3"/>
    <n v="170"/>
    <n v="250"/>
    <n v="950"/>
    <n v="237500"/>
    <n v="76000"/>
    <n v="0.32"/>
    <n v="313500"/>
    <x v="0"/>
    <x v="0"/>
    <s v="northwest"/>
    <x v="3"/>
    <x v="9"/>
    <x v="9"/>
    <x v="3"/>
    <x v="1"/>
  </r>
  <r>
    <n v="10987"/>
    <x v="3"/>
    <n v="5.3763440860215058E-3"/>
    <s v="jone.ai@yahoo.com"/>
    <s v="hero"/>
    <x v="4"/>
    <n v="6.7114093959731542E-3"/>
    <n v="150"/>
    <n v="200"/>
    <n v="840"/>
    <n v="168000"/>
    <n v="42000"/>
    <n v="0.25"/>
    <n v="210000"/>
    <x v="1"/>
    <x v="0"/>
    <s v="northeast "/>
    <x v="4"/>
    <x v="10"/>
    <x v="10"/>
    <x v="3"/>
    <x v="2"/>
  </r>
  <r>
    <n v="10988"/>
    <x v="6"/>
    <n v="1.2658227848101266E-2"/>
    <s v="morganny@gmail.com"/>
    <s v="beta malt"/>
    <x v="5"/>
    <n v="6.7114093959731542E-3"/>
    <n v="80"/>
    <n v="150"/>
    <n v="821"/>
    <n v="123150"/>
    <n v="57470"/>
    <n v="0.46666666666666667"/>
    <n v="180620"/>
    <x v="2"/>
    <x v="1"/>
    <s v="northcentral "/>
    <x v="4"/>
    <x v="11"/>
    <x v="11"/>
    <x v="3"/>
    <x v="2"/>
  </r>
  <r>
    <n v="10989"/>
    <x v="10"/>
    <n v="1.4492753623188406E-2"/>
    <s v="kivel_go@yahoo.com"/>
    <s v="grand malt"/>
    <x v="6"/>
    <n v="6.7114093959731542E-3"/>
    <n v="90"/>
    <n v="150"/>
    <n v="720"/>
    <n v="108000"/>
    <n v="43200"/>
    <n v="0.4"/>
    <n v="151200"/>
    <x v="3"/>
    <x v="1"/>
    <s v="Southeast"/>
    <x v="0"/>
    <x v="0"/>
    <x v="0"/>
    <x v="0"/>
    <x v="2"/>
  </r>
  <r>
    <n v="10990"/>
    <x v="2"/>
    <n v="9.3457943925233638E-3"/>
    <s v="sorvi2000@gmail.com"/>
    <s v="trophy"/>
    <x v="0"/>
    <n v="6.6666666666666671E-3"/>
    <n v="150"/>
    <n v="200"/>
    <n v="706"/>
    <n v="141200"/>
    <n v="35300"/>
    <n v="0.25"/>
    <n v="176500"/>
    <x v="4"/>
    <x v="1"/>
    <s v="west"/>
    <x v="1"/>
    <x v="1"/>
    <x v="1"/>
    <x v="0"/>
    <x v="0"/>
  </r>
  <r>
    <n v="10991"/>
    <x v="1"/>
    <n v="8.4745762711864406E-3"/>
    <s v="gillhell@uk.com"/>
    <s v="budweiser"/>
    <x v="1"/>
    <n v="6.6666666666666671E-3"/>
    <n v="250"/>
    <n v="500"/>
    <n v="827"/>
    <n v="413500"/>
    <n v="206750"/>
    <n v="0.5"/>
    <n v="620250"/>
    <x v="0"/>
    <x v="0"/>
    <s v="southsouth"/>
    <x v="2"/>
    <x v="2"/>
    <x v="2"/>
    <x v="0"/>
    <x v="1"/>
  </r>
  <r>
    <n v="10992"/>
    <x v="2"/>
    <n v="9.3457943925233638E-3"/>
    <s v="sorvi2000@gmail.com"/>
    <s v="castle lite"/>
    <x v="2"/>
    <n v="6.6666666666666671E-3"/>
    <n v="180"/>
    <n v="450"/>
    <n v="792"/>
    <n v="356400"/>
    <n v="213840"/>
    <n v="0.6"/>
    <n v="570240"/>
    <x v="1"/>
    <x v="0"/>
    <s v="northwest"/>
    <x v="3"/>
    <x v="3"/>
    <x v="3"/>
    <x v="1"/>
    <x v="2"/>
  </r>
  <r>
    <n v="10993"/>
    <x v="5"/>
    <n v="1.7241379310344827E-2"/>
    <s v="thomp@uk.com"/>
    <s v="eagle lager"/>
    <x v="3"/>
    <n v="6.6666666666666671E-3"/>
    <n v="170"/>
    <n v="250"/>
    <n v="885"/>
    <n v="221250"/>
    <n v="70800"/>
    <n v="0.32"/>
    <n v="292050"/>
    <x v="2"/>
    <x v="1"/>
    <s v="northeast "/>
    <x v="4"/>
    <x v="4"/>
    <x v="4"/>
    <x v="1"/>
    <x v="2"/>
  </r>
  <r>
    <n v="10994"/>
    <x v="4"/>
    <n v="9.3457943925233638E-3"/>
    <s v="andy@gmail.com"/>
    <s v="hero"/>
    <x v="4"/>
    <n v="6.7114093959731542E-3"/>
    <n v="150"/>
    <n v="200"/>
    <n v="973"/>
    <n v="194600"/>
    <n v="48650"/>
    <n v="0.25"/>
    <n v="243250"/>
    <x v="3"/>
    <x v="1"/>
    <s v="northcentral "/>
    <x v="4"/>
    <x v="5"/>
    <x v="5"/>
    <x v="1"/>
    <x v="0"/>
  </r>
  <r>
    <n v="10995"/>
    <x v="0"/>
    <n v="7.3529411764705881E-3"/>
    <s v="jard@gmail.com"/>
    <s v="beta malt"/>
    <x v="5"/>
    <n v="6.7114093959731542E-3"/>
    <n v="80"/>
    <n v="150"/>
    <n v="977"/>
    <n v="146550"/>
    <n v="68390"/>
    <n v="0.46666666666666667"/>
    <n v="214940"/>
    <x v="4"/>
    <x v="1"/>
    <s v="Southeast"/>
    <x v="0"/>
    <x v="6"/>
    <x v="6"/>
    <x v="2"/>
    <x v="2"/>
  </r>
  <r>
    <n v="10996"/>
    <x v="0"/>
    <n v="7.3529411764705881E-3"/>
    <s v="jard@gmail.com"/>
    <s v="grand malt"/>
    <x v="6"/>
    <n v="6.7114093959731542E-3"/>
    <n v="90"/>
    <n v="150"/>
    <n v="873"/>
    <n v="130950"/>
    <n v="52380"/>
    <n v="0.4"/>
    <n v="183330"/>
    <x v="0"/>
    <x v="0"/>
    <s v="west"/>
    <x v="1"/>
    <x v="7"/>
    <x v="7"/>
    <x v="2"/>
    <x v="0"/>
  </r>
  <r>
    <n v="10997"/>
    <x v="4"/>
    <n v="9.3457943925233638E-3"/>
    <s v="andy@gmail.com"/>
    <s v="trophy"/>
    <x v="0"/>
    <n v="6.6666666666666671E-3"/>
    <n v="150"/>
    <n v="200"/>
    <n v="932"/>
    <n v="186400"/>
    <n v="46600"/>
    <n v="0.25"/>
    <n v="233000"/>
    <x v="1"/>
    <x v="0"/>
    <s v="southsouth"/>
    <x v="2"/>
    <x v="8"/>
    <x v="8"/>
    <x v="2"/>
    <x v="2"/>
  </r>
  <r>
    <n v="10998"/>
    <x v="0"/>
    <n v="7.3529411764705881E-3"/>
    <s v="jard@gmail.com"/>
    <s v="budweiser"/>
    <x v="1"/>
    <n v="6.6666666666666671E-3"/>
    <n v="250"/>
    <n v="500"/>
    <n v="701"/>
    <n v="350500"/>
    <n v="175250"/>
    <n v="0.5"/>
    <n v="525750"/>
    <x v="2"/>
    <x v="1"/>
    <s v="northwest"/>
    <x v="3"/>
    <x v="9"/>
    <x v="9"/>
    <x v="3"/>
    <x v="1"/>
  </r>
  <r>
    <n v="10999"/>
    <x v="1"/>
    <n v="8.4745762711864406E-3"/>
    <s v="gillhell@uk.com"/>
    <s v="castle lite"/>
    <x v="2"/>
    <n v="6.6666666666666671E-3"/>
    <n v="180"/>
    <n v="450"/>
    <n v="977"/>
    <n v="439650"/>
    <n v="263790"/>
    <n v="0.6"/>
    <n v="703440"/>
    <x v="3"/>
    <x v="1"/>
    <s v="northeast "/>
    <x v="4"/>
    <x v="10"/>
    <x v="10"/>
    <x v="3"/>
    <x v="2"/>
  </r>
  <r>
    <n v="11000"/>
    <x v="2"/>
    <n v="9.3457943925233638E-3"/>
    <s v="sorvi2000@gmail.com"/>
    <s v="eagle lager"/>
    <x v="3"/>
    <n v="6.6666666666666671E-3"/>
    <n v="170"/>
    <n v="250"/>
    <n v="977"/>
    <n v="244250"/>
    <n v="78160"/>
    <n v="0.32"/>
    <n v="322410"/>
    <x v="4"/>
    <x v="1"/>
    <s v="northcentral "/>
    <x v="4"/>
    <x v="11"/>
    <x v="11"/>
    <x v="3"/>
    <x v="2"/>
  </r>
  <r>
    <n v="11001"/>
    <x v="3"/>
    <n v="5.3763440860215058E-3"/>
    <s v="jone.ai@yahoo.com"/>
    <s v="hero"/>
    <x v="4"/>
    <n v="6.7114093959731542E-3"/>
    <n v="150"/>
    <n v="200"/>
    <n v="952"/>
    <n v="190400"/>
    <n v="47600"/>
    <n v="0.25"/>
    <n v="238000"/>
    <x v="0"/>
    <x v="0"/>
    <s v="Southeast"/>
    <x v="0"/>
    <x v="0"/>
    <x v="0"/>
    <x v="0"/>
    <x v="0"/>
  </r>
  <r>
    <n v="11002"/>
    <x v="4"/>
    <n v="9.3457943925233638E-3"/>
    <s v="andy@gmail.com"/>
    <s v="beta malt"/>
    <x v="5"/>
    <n v="6.7114093959731542E-3"/>
    <n v="80"/>
    <n v="150"/>
    <n v="750"/>
    <n v="112500"/>
    <n v="52500"/>
    <n v="0.46666666666666667"/>
    <n v="165000"/>
    <x v="1"/>
    <x v="0"/>
    <s v="west"/>
    <x v="1"/>
    <x v="1"/>
    <x v="1"/>
    <x v="0"/>
    <x v="1"/>
  </r>
  <r>
    <n v="11003"/>
    <x v="0"/>
    <n v="7.3529411764705881E-3"/>
    <s v="jard@gmail.com"/>
    <s v="grand malt"/>
    <x v="6"/>
    <n v="6.7114093959731542E-3"/>
    <n v="90"/>
    <n v="150"/>
    <n v="961"/>
    <n v="144150"/>
    <n v="57660"/>
    <n v="0.4"/>
    <n v="201810"/>
    <x v="2"/>
    <x v="1"/>
    <s v="southsouth"/>
    <x v="2"/>
    <x v="2"/>
    <x v="2"/>
    <x v="0"/>
    <x v="2"/>
  </r>
  <r>
    <n v="11004"/>
    <x v="5"/>
    <n v="1.7241379310344827E-2"/>
    <s v="thomp@uk.com"/>
    <s v="trophy"/>
    <x v="0"/>
    <n v="6.6666666666666671E-3"/>
    <n v="150"/>
    <n v="200"/>
    <n v="702"/>
    <n v="140400"/>
    <n v="35100"/>
    <n v="0.25"/>
    <n v="175500"/>
    <x v="3"/>
    <x v="1"/>
    <s v="northwest"/>
    <x v="3"/>
    <x v="3"/>
    <x v="3"/>
    <x v="1"/>
    <x v="1"/>
  </r>
  <r>
    <n v="11005"/>
    <x v="3"/>
    <n v="5.3763440860215058E-3"/>
    <s v="jone.ai@yahoo.com"/>
    <s v="budweiser"/>
    <x v="1"/>
    <n v="6.6666666666666671E-3"/>
    <n v="250"/>
    <n v="500"/>
    <n v="984"/>
    <n v="492000"/>
    <n v="246000"/>
    <n v="0.5"/>
    <n v="738000"/>
    <x v="4"/>
    <x v="1"/>
    <s v="northeast "/>
    <x v="4"/>
    <x v="4"/>
    <x v="4"/>
    <x v="1"/>
    <x v="2"/>
  </r>
  <r>
    <n v="11006"/>
    <x v="6"/>
    <n v="1.2658227848101266E-2"/>
    <s v="morganny@gmail.com"/>
    <s v="castle lite"/>
    <x v="2"/>
    <n v="6.6666666666666671E-3"/>
    <n v="180"/>
    <n v="450"/>
    <n v="861"/>
    <n v="387450"/>
    <n v="232470"/>
    <n v="0.6"/>
    <n v="619920"/>
    <x v="0"/>
    <x v="0"/>
    <s v="northcentral "/>
    <x v="4"/>
    <x v="5"/>
    <x v="5"/>
    <x v="1"/>
    <x v="2"/>
  </r>
  <r>
    <n v="11007"/>
    <x v="7"/>
    <n v="2.0408163265306121E-2"/>
    <s v="howard_freeman@yahoo.com"/>
    <s v="eagle lager"/>
    <x v="3"/>
    <n v="6.6666666666666671E-3"/>
    <n v="170"/>
    <n v="250"/>
    <n v="984"/>
    <n v="246000"/>
    <n v="78720"/>
    <n v="0.32"/>
    <n v="324720"/>
    <x v="1"/>
    <x v="0"/>
    <s v="Southeast"/>
    <x v="0"/>
    <x v="6"/>
    <x v="6"/>
    <x v="2"/>
    <x v="0"/>
  </r>
  <r>
    <n v="11008"/>
    <x v="8"/>
    <n v="1.4492753623188406E-2"/>
    <s v="parentty@uk.com"/>
    <s v="hero"/>
    <x v="4"/>
    <n v="6.7114093959731542E-3"/>
    <n v="150"/>
    <n v="200"/>
    <n v="760"/>
    <n v="152000"/>
    <n v="38000"/>
    <n v="0.25"/>
    <n v="190000"/>
    <x v="2"/>
    <x v="1"/>
    <s v="west"/>
    <x v="1"/>
    <x v="7"/>
    <x v="7"/>
    <x v="2"/>
    <x v="1"/>
  </r>
  <r>
    <n v="11009"/>
    <x v="3"/>
    <n v="5.3763440860215058E-3"/>
    <s v="jone.ai@yahoo.com"/>
    <s v="beta malt"/>
    <x v="5"/>
    <n v="6.7114093959731542E-3"/>
    <n v="80"/>
    <n v="150"/>
    <n v="849"/>
    <n v="127350"/>
    <n v="59430"/>
    <n v="0.46666666666666667"/>
    <n v="186780"/>
    <x v="3"/>
    <x v="1"/>
    <s v="southsouth"/>
    <x v="2"/>
    <x v="8"/>
    <x v="8"/>
    <x v="2"/>
    <x v="0"/>
  </r>
  <r>
    <n v="11010"/>
    <x v="9"/>
    <n v="1.4492753623188406E-2"/>
    <s v="smithMan@yahoo.com"/>
    <s v="grand malt"/>
    <x v="6"/>
    <n v="6.7114093959731542E-3"/>
    <n v="90"/>
    <n v="150"/>
    <n v="728"/>
    <n v="109200"/>
    <n v="43680"/>
    <n v="0.4"/>
    <n v="152880"/>
    <x v="4"/>
    <x v="1"/>
    <s v="northwest"/>
    <x v="3"/>
    <x v="9"/>
    <x v="9"/>
    <x v="3"/>
    <x v="2"/>
  </r>
  <r>
    <n v="11011"/>
    <x v="3"/>
    <n v="5.3763440860215058E-3"/>
    <s v="jone.ai@yahoo.com"/>
    <s v="trophy"/>
    <x v="0"/>
    <n v="6.6666666666666671E-3"/>
    <n v="150"/>
    <n v="200"/>
    <n v="842"/>
    <n v="168400"/>
    <n v="42100"/>
    <n v="0.25"/>
    <n v="210500"/>
    <x v="0"/>
    <x v="0"/>
    <s v="northeast "/>
    <x v="4"/>
    <x v="10"/>
    <x v="10"/>
    <x v="3"/>
    <x v="0"/>
  </r>
  <r>
    <n v="11012"/>
    <x v="6"/>
    <n v="1.2658227848101266E-2"/>
    <s v="morganny@gmail.com"/>
    <s v="budweiser"/>
    <x v="1"/>
    <n v="6.6666666666666671E-3"/>
    <n v="250"/>
    <n v="500"/>
    <n v="966"/>
    <n v="483000"/>
    <n v="241500"/>
    <n v="0.5"/>
    <n v="724500"/>
    <x v="1"/>
    <x v="0"/>
    <s v="northcentral "/>
    <x v="4"/>
    <x v="11"/>
    <x v="11"/>
    <x v="3"/>
    <x v="2"/>
  </r>
  <r>
    <n v="11013"/>
    <x v="3"/>
    <n v="5.3763440860215058E-3"/>
    <s v="jone.ai@yahoo.com"/>
    <s v="castle lite"/>
    <x v="2"/>
    <n v="6.6666666666666671E-3"/>
    <n v="180"/>
    <n v="450"/>
    <n v="732"/>
    <n v="329400"/>
    <n v="197640"/>
    <n v="0.6"/>
    <n v="527040"/>
    <x v="2"/>
    <x v="1"/>
    <s v="Southeast"/>
    <x v="0"/>
    <x v="0"/>
    <x v="0"/>
    <x v="0"/>
    <x v="2"/>
  </r>
  <r>
    <n v="11014"/>
    <x v="8"/>
    <n v="1.4492753623188406E-2"/>
    <s v="parentty@uk.com"/>
    <s v="eagle lager"/>
    <x v="3"/>
    <n v="6.6666666666666671E-3"/>
    <n v="170"/>
    <n v="250"/>
    <n v="996"/>
    <n v="249000"/>
    <n v="79680"/>
    <n v="0.32"/>
    <n v="328680"/>
    <x v="3"/>
    <x v="1"/>
    <s v="west"/>
    <x v="1"/>
    <x v="1"/>
    <x v="1"/>
    <x v="0"/>
    <x v="1"/>
  </r>
  <r>
    <n v="11015"/>
    <x v="10"/>
    <n v="1.4492753623188406E-2"/>
    <s v="kivel_go@yahoo.com"/>
    <s v="hero"/>
    <x v="4"/>
    <n v="6.7114093959731542E-3"/>
    <n v="150"/>
    <n v="200"/>
    <n v="770"/>
    <n v="154000"/>
    <n v="38500"/>
    <n v="0.25"/>
    <n v="192500"/>
    <x v="4"/>
    <x v="1"/>
    <s v="southsouth"/>
    <x v="2"/>
    <x v="2"/>
    <x v="2"/>
    <x v="0"/>
    <x v="0"/>
  </r>
  <r>
    <n v="11016"/>
    <x v="9"/>
    <n v="1.4492753623188406E-2"/>
    <s v="smithMan@yahoo.com"/>
    <s v="beta malt"/>
    <x v="5"/>
    <n v="6.7114093959731542E-3"/>
    <n v="80"/>
    <n v="150"/>
    <n v="785"/>
    <n v="117750"/>
    <n v="54950"/>
    <n v="0.46666666666666667"/>
    <n v="172700"/>
    <x v="0"/>
    <x v="0"/>
    <s v="northwest"/>
    <x v="3"/>
    <x v="3"/>
    <x v="3"/>
    <x v="1"/>
    <x v="2"/>
  </r>
  <r>
    <n v="11017"/>
    <x v="8"/>
    <n v="1.4492753623188406E-2"/>
    <s v="parentty@uk.com"/>
    <s v="grand malt"/>
    <x v="6"/>
    <n v="6.7114093959731542E-3"/>
    <n v="90"/>
    <n v="150"/>
    <n v="891"/>
    <n v="133650"/>
    <n v="53460"/>
    <n v="0.4"/>
    <n v="187110"/>
    <x v="1"/>
    <x v="0"/>
    <s v="northeast "/>
    <x v="4"/>
    <x v="4"/>
    <x v="4"/>
    <x v="1"/>
    <x v="2"/>
  </r>
  <r>
    <n v="11018"/>
    <x v="1"/>
    <n v="8.4745762711864406E-3"/>
    <s v="gillhell@uk.com"/>
    <s v="trophy"/>
    <x v="0"/>
    <n v="6.6666666666666671E-3"/>
    <n v="150"/>
    <n v="200"/>
    <n v="793"/>
    <n v="158600"/>
    <n v="39650"/>
    <n v="0.25"/>
    <n v="198250"/>
    <x v="2"/>
    <x v="1"/>
    <s v="northcentral "/>
    <x v="4"/>
    <x v="5"/>
    <x v="5"/>
    <x v="1"/>
    <x v="0"/>
  </r>
  <r>
    <n v="11019"/>
    <x v="9"/>
    <n v="1.4492753623188406E-2"/>
    <s v="smithMan@yahoo.com"/>
    <s v="budweiser"/>
    <x v="1"/>
    <n v="6.6666666666666671E-3"/>
    <n v="250"/>
    <n v="500"/>
    <n v="893"/>
    <n v="446500"/>
    <n v="223250"/>
    <n v="0.5"/>
    <n v="669750"/>
    <x v="3"/>
    <x v="1"/>
    <s v="Southeast"/>
    <x v="0"/>
    <x v="6"/>
    <x v="6"/>
    <x v="2"/>
    <x v="0"/>
  </r>
  <r>
    <n v="11020"/>
    <x v="3"/>
    <n v="5.3763440860215058E-3"/>
    <s v="jone.ai@yahoo.com"/>
    <s v="castle lite"/>
    <x v="2"/>
    <n v="6.6666666666666671E-3"/>
    <n v="180"/>
    <n v="450"/>
    <n v="880"/>
    <n v="396000"/>
    <n v="237600"/>
    <n v="0.6"/>
    <n v="633600"/>
    <x v="4"/>
    <x v="1"/>
    <s v="west"/>
    <x v="1"/>
    <x v="7"/>
    <x v="7"/>
    <x v="2"/>
    <x v="2"/>
  </r>
  <r>
    <n v="11021"/>
    <x v="2"/>
    <n v="9.3457943925233638E-3"/>
    <s v="sorvi2000@gmail.com"/>
    <s v="eagle lager"/>
    <x v="3"/>
    <n v="6.6666666666666671E-3"/>
    <n v="170"/>
    <n v="250"/>
    <n v="921"/>
    <n v="230250"/>
    <n v="73680"/>
    <n v="0.32"/>
    <n v="303930"/>
    <x v="0"/>
    <x v="0"/>
    <s v="southsouth"/>
    <x v="2"/>
    <x v="8"/>
    <x v="8"/>
    <x v="2"/>
    <x v="2"/>
  </r>
  <r>
    <n v="11022"/>
    <x v="0"/>
    <n v="7.3529411764705881E-3"/>
    <s v="jard@gmail.com"/>
    <s v="hero"/>
    <x v="4"/>
    <n v="6.7114093959731542E-3"/>
    <n v="150"/>
    <n v="200"/>
    <n v="851"/>
    <n v="170200"/>
    <n v="42550"/>
    <n v="0.25"/>
    <n v="212750"/>
    <x v="1"/>
    <x v="0"/>
    <s v="northwest"/>
    <x v="3"/>
    <x v="9"/>
    <x v="9"/>
    <x v="3"/>
    <x v="0"/>
  </r>
  <r>
    <n v="11023"/>
    <x v="4"/>
    <n v="9.3457943925233638E-3"/>
    <s v="andy@gmail.com"/>
    <s v="beta malt"/>
    <x v="5"/>
    <n v="6.7114093959731542E-3"/>
    <n v="80"/>
    <n v="150"/>
    <n v="860"/>
    <n v="129000"/>
    <n v="60200"/>
    <n v="0.46666666666666667"/>
    <n v="189200"/>
    <x v="2"/>
    <x v="1"/>
    <s v="northeast "/>
    <x v="4"/>
    <x v="10"/>
    <x v="10"/>
    <x v="3"/>
    <x v="1"/>
  </r>
  <r>
    <n v="11024"/>
    <x v="7"/>
    <n v="2.0408163265306121E-2"/>
    <s v="howard_freeman@yahoo.com"/>
    <s v="grand malt"/>
    <x v="6"/>
    <n v="6.7114093959731542E-3"/>
    <n v="90"/>
    <n v="150"/>
    <n v="818"/>
    <n v="122700"/>
    <n v="49080"/>
    <n v="0.4"/>
    <n v="171780"/>
    <x v="3"/>
    <x v="1"/>
    <s v="northcentral "/>
    <x v="4"/>
    <x v="11"/>
    <x v="11"/>
    <x v="3"/>
    <x v="1"/>
  </r>
  <r>
    <n v="11025"/>
    <x v="1"/>
    <n v="8.4745762711864406E-3"/>
    <s v="gillhell@uk.com"/>
    <s v="trophy"/>
    <x v="0"/>
    <n v="6.6666666666666671E-3"/>
    <n v="150"/>
    <n v="200"/>
    <n v="906"/>
    <n v="181200"/>
    <n v="45300"/>
    <n v="0.25"/>
    <n v="226500"/>
    <x v="4"/>
    <x v="1"/>
    <s v="Southeast"/>
    <x v="0"/>
    <x v="0"/>
    <x v="0"/>
    <x v="0"/>
    <x v="2"/>
  </r>
  <r>
    <n v="11026"/>
    <x v="1"/>
    <n v="8.4745762711864406E-3"/>
    <s v="gillhell@uk.com"/>
    <s v="budweiser"/>
    <x v="1"/>
    <n v="6.6666666666666671E-3"/>
    <n v="250"/>
    <n v="500"/>
    <n v="810"/>
    <n v="405000"/>
    <n v="202500"/>
    <n v="0.5"/>
    <n v="607500"/>
    <x v="0"/>
    <x v="0"/>
    <s v="west"/>
    <x v="1"/>
    <x v="1"/>
    <x v="1"/>
    <x v="0"/>
    <x v="2"/>
  </r>
  <r>
    <n v="11027"/>
    <x v="10"/>
    <n v="1.4492753623188406E-2"/>
    <s v="kivel_go@yahoo.com"/>
    <s v="castle lite"/>
    <x v="2"/>
    <n v="6.6666666666666671E-3"/>
    <n v="180"/>
    <n v="450"/>
    <n v="847"/>
    <n v="381150"/>
    <n v="228690"/>
    <n v="0.6"/>
    <n v="609840"/>
    <x v="1"/>
    <x v="0"/>
    <s v="southsouth"/>
    <x v="2"/>
    <x v="2"/>
    <x v="2"/>
    <x v="0"/>
    <x v="0"/>
  </r>
  <r>
    <n v="11028"/>
    <x v="3"/>
    <n v="5.3763440860215058E-3"/>
    <s v="jone.ai@yahoo.com"/>
    <s v="eagle lager"/>
    <x v="3"/>
    <n v="6.6666666666666671E-3"/>
    <n v="170"/>
    <n v="250"/>
    <n v="703"/>
    <n v="175750"/>
    <n v="56240"/>
    <n v="0.32"/>
    <n v="231990"/>
    <x v="2"/>
    <x v="1"/>
    <s v="northwest"/>
    <x v="3"/>
    <x v="3"/>
    <x v="3"/>
    <x v="1"/>
    <x v="2"/>
  </r>
  <r>
    <n v="11029"/>
    <x v="6"/>
    <n v="1.2658227848101266E-2"/>
    <s v="morganny@gmail.com"/>
    <s v="hero"/>
    <x v="4"/>
    <n v="6.7114093959731542E-3"/>
    <n v="150"/>
    <n v="200"/>
    <n v="716"/>
    <n v="143200"/>
    <n v="35800"/>
    <n v="0.25"/>
    <n v="179000"/>
    <x v="3"/>
    <x v="1"/>
    <s v="northeast "/>
    <x v="4"/>
    <x v="4"/>
    <x v="4"/>
    <x v="1"/>
    <x v="1"/>
  </r>
  <r>
    <n v="11030"/>
    <x v="10"/>
    <n v="1.4492753623188406E-2"/>
    <s v="kivel_go@yahoo.com"/>
    <s v="beta malt"/>
    <x v="5"/>
    <n v="6.7114093959731542E-3"/>
    <n v="80"/>
    <n v="150"/>
    <n v="895"/>
    <n v="134250"/>
    <n v="62650"/>
    <n v="0.46666666666666667"/>
    <n v="196900"/>
    <x v="4"/>
    <x v="1"/>
    <s v="northcentral "/>
    <x v="4"/>
    <x v="5"/>
    <x v="5"/>
    <x v="1"/>
    <x v="0"/>
  </r>
  <r>
    <n v="11031"/>
    <x v="2"/>
    <n v="9.3457943925233638E-3"/>
    <s v="sorvi2000@gmail.com"/>
    <s v="grand malt"/>
    <x v="6"/>
    <n v="6.7114093959731542E-3"/>
    <n v="90"/>
    <n v="150"/>
    <n v="981"/>
    <n v="147150"/>
    <n v="58860"/>
    <n v="0.4"/>
    <n v="206010"/>
    <x v="0"/>
    <x v="0"/>
    <s v="Southeast"/>
    <x v="0"/>
    <x v="6"/>
    <x v="6"/>
    <x v="2"/>
    <x v="0"/>
  </r>
  <r>
    <n v="11032"/>
    <x v="1"/>
    <n v="8.4745762711864406E-3"/>
    <s v="gillhell@uk.com"/>
    <s v="trophy"/>
    <x v="0"/>
    <n v="6.6666666666666671E-3"/>
    <n v="150"/>
    <n v="200"/>
    <n v="799"/>
    <n v="159800"/>
    <n v="39950"/>
    <n v="0.25"/>
    <n v="199750"/>
    <x v="1"/>
    <x v="0"/>
    <s v="west"/>
    <x v="1"/>
    <x v="7"/>
    <x v="7"/>
    <x v="2"/>
    <x v="1"/>
  </r>
  <r>
    <n v="11033"/>
    <x v="2"/>
    <n v="9.3457943925233638E-3"/>
    <s v="sorvi2000@gmail.com"/>
    <s v="budweiser"/>
    <x v="1"/>
    <n v="6.6666666666666671E-3"/>
    <n v="250"/>
    <n v="500"/>
    <n v="774"/>
    <n v="387000"/>
    <n v="193500"/>
    <n v="0.5"/>
    <n v="580500"/>
    <x v="2"/>
    <x v="1"/>
    <s v="southsouth"/>
    <x v="2"/>
    <x v="8"/>
    <x v="8"/>
    <x v="2"/>
    <x v="1"/>
  </r>
  <r>
    <n v="11034"/>
    <x v="5"/>
    <n v="1.7241379310344827E-2"/>
    <s v="thomp@uk.com"/>
    <s v="castle lite"/>
    <x v="2"/>
    <n v="6.6666666666666671E-3"/>
    <n v="180"/>
    <n v="450"/>
    <n v="861"/>
    <n v="387450"/>
    <n v="232470"/>
    <n v="0.6"/>
    <n v="619920"/>
    <x v="3"/>
    <x v="1"/>
    <s v="northwest"/>
    <x v="3"/>
    <x v="9"/>
    <x v="9"/>
    <x v="3"/>
    <x v="0"/>
  </r>
  <r>
    <n v="11035"/>
    <x v="4"/>
    <n v="9.3457943925233638E-3"/>
    <s v="andy@gmail.com"/>
    <s v="eagle lager"/>
    <x v="3"/>
    <n v="6.6666666666666671E-3"/>
    <n v="170"/>
    <n v="250"/>
    <n v="928"/>
    <n v="232000"/>
    <n v="74240"/>
    <n v="0.32"/>
    <n v="306240"/>
    <x v="4"/>
    <x v="1"/>
    <s v="northeast "/>
    <x v="4"/>
    <x v="10"/>
    <x v="10"/>
    <x v="3"/>
    <x v="2"/>
  </r>
  <r>
    <n v="11036"/>
    <x v="0"/>
    <n v="7.3529411764705881E-3"/>
    <s v="jard@gmail.com"/>
    <s v="hero"/>
    <x v="4"/>
    <n v="6.7114093959731542E-3"/>
    <n v="150"/>
    <n v="200"/>
    <n v="706"/>
    <n v="141200"/>
    <n v="35300"/>
    <n v="0.25"/>
    <n v="176500"/>
    <x v="0"/>
    <x v="0"/>
    <s v="northcentral "/>
    <x v="4"/>
    <x v="11"/>
    <x v="11"/>
    <x v="3"/>
    <x v="0"/>
  </r>
  <r>
    <n v="11037"/>
    <x v="0"/>
    <n v="7.3529411764705881E-3"/>
    <s v="jard@gmail.com"/>
    <s v="beta malt"/>
    <x v="5"/>
    <n v="6.7114093959731542E-3"/>
    <n v="80"/>
    <n v="150"/>
    <n v="761"/>
    <n v="114150"/>
    <n v="53270"/>
    <n v="0.46666666666666667"/>
    <n v="167420"/>
    <x v="1"/>
    <x v="0"/>
    <s v="Southeast"/>
    <x v="0"/>
    <x v="0"/>
    <x v="0"/>
    <x v="0"/>
    <x v="0"/>
  </r>
  <r>
    <n v="11038"/>
    <x v="4"/>
    <n v="9.3457943925233638E-3"/>
    <s v="andy@gmail.com"/>
    <s v="grand malt"/>
    <x v="6"/>
    <n v="6.7114093959731542E-3"/>
    <n v="90"/>
    <n v="150"/>
    <n v="849"/>
    <n v="127350"/>
    <n v="50940"/>
    <n v="0.4"/>
    <n v="178290"/>
    <x v="2"/>
    <x v="1"/>
    <s v="west"/>
    <x v="1"/>
    <x v="1"/>
    <x v="1"/>
    <x v="0"/>
    <x v="2"/>
  </r>
  <r>
    <n v="11039"/>
    <x v="3"/>
    <n v="5.3763440860215058E-3"/>
    <s v="jone.ai@yahoo.com"/>
    <s v="trophy"/>
    <x v="0"/>
    <n v="6.6666666666666671E-3"/>
    <n v="150"/>
    <n v="200"/>
    <n v="914"/>
    <n v="182800"/>
    <n v="45700"/>
    <n v="0.25"/>
    <n v="228500"/>
    <x v="3"/>
    <x v="1"/>
    <s v="southsouth"/>
    <x v="2"/>
    <x v="2"/>
    <x v="2"/>
    <x v="0"/>
    <x v="0"/>
  </r>
  <r>
    <n v="11040"/>
    <x v="6"/>
    <n v="1.2658227848101266E-2"/>
    <s v="morganny@gmail.com"/>
    <s v="budweiser"/>
    <x v="1"/>
    <n v="6.6666666666666671E-3"/>
    <n v="250"/>
    <n v="500"/>
    <n v="942"/>
    <n v="471000"/>
    <n v="235500"/>
    <n v="0.5"/>
    <n v="706500"/>
    <x v="4"/>
    <x v="1"/>
    <s v="northwest"/>
    <x v="3"/>
    <x v="3"/>
    <x v="3"/>
    <x v="1"/>
    <x v="1"/>
  </r>
  <r>
    <n v="11041"/>
    <x v="10"/>
    <n v="1.4492753623188406E-2"/>
    <s v="kivel_go@yahoo.com"/>
    <s v="castle lite"/>
    <x v="2"/>
    <n v="6.6666666666666671E-3"/>
    <n v="180"/>
    <n v="450"/>
    <n v="930"/>
    <n v="418500"/>
    <n v="251100"/>
    <n v="0.6"/>
    <n v="669600"/>
    <x v="0"/>
    <x v="0"/>
    <s v="northeast "/>
    <x v="4"/>
    <x v="4"/>
    <x v="4"/>
    <x v="1"/>
    <x v="2"/>
  </r>
  <r>
    <n v="11042"/>
    <x v="2"/>
    <n v="9.3457943925233638E-3"/>
    <s v="sorvi2000@gmail.com"/>
    <s v="eagle lager"/>
    <x v="3"/>
    <n v="6.6666666666666671E-3"/>
    <n v="170"/>
    <n v="250"/>
    <n v="945"/>
    <n v="236250"/>
    <n v="75600"/>
    <n v="0.32"/>
    <n v="311850"/>
    <x v="1"/>
    <x v="0"/>
    <s v="northcentral "/>
    <x v="4"/>
    <x v="5"/>
    <x v="5"/>
    <x v="1"/>
    <x v="1"/>
  </r>
  <r>
    <n v="11043"/>
    <x v="1"/>
    <n v="8.4745762711864406E-3"/>
    <s v="gillhell@uk.com"/>
    <s v="hero"/>
    <x v="4"/>
    <n v="6.7114093959731542E-3"/>
    <n v="150"/>
    <n v="200"/>
    <n v="775"/>
    <n v="155000"/>
    <n v="38750"/>
    <n v="0.25"/>
    <n v="193750"/>
    <x v="2"/>
    <x v="1"/>
    <s v="Southeast"/>
    <x v="0"/>
    <x v="6"/>
    <x v="6"/>
    <x v="2"/>
    <x v="2"/>
  </r>
  <r>
    <n v="11044"/>
    <x v="2"/>
    <n v="9.3457943925233638E-3"/>
    <s v="sorvi2000@gmail.com"/>
    <s v="beta malt"/>
    <x v="5"/>
    <n v="6.7114093959731542E-3"/>
    <n v="80"/>
    <n v="150"/>
    <n v="729"/>
    <n v="109350"/>
    <n v="51030"/>
    <n v="0.46666666666666667"/>
    <n v="160380"/>
    <x v="3"/>
    <x v="1"/>
    <s v="west"/>
    <x v="1"/>
    <x v="7"/>
    <x v="7"/>
    <x v="2"/>
    <x v="2"/>
  </r>
  <r>
    <n v="11045"/>
    <x v="5"/>
    <n v="1.7241379310344827E-2"/>
    <s v="thomp@uk.com"/>
    <s v="grand malt"/>
    <x v="6"/>
    <n v="6.7114093959731542E-3"/>
    <n v="90"/>
    <n v="150"/>
    <n v="941"/>
    <n v="141150"/>
    <n v="56460"/>
    <n v="0.4"/>
    <n v="197610"/>
    <x v="4"/>
    <x v="1"/>
    <s v="southsouth"/>
    <x v="2"/>
    <x v="8"/>
    <x v="8"/>
    <x v="2"/>
    <x v="0"/>
  </r>
  <r>
    <n v="11046"/>
    <x v="4"/>
    <n v="9.3457943925233638E-3"/>
    <s v="andy@gmail.com"/>
    <s v="trophy"/>
    <x v="0"/>
    <n v="6.6666666666666671E-3"/>
    <n v="150"/>
    <n v="200"/>
    <n v="735"/>
    <n v="147000"/>
    <n v="36750"/>
    <n v="0.25"/>
    <n v="183750"/>
    <x v="0"/>
    <x v="0"/>
    <s v="northwest"/>
    <x v="3"/>
    <x v="9"/>
    <x v="9"/>
    <x v="3"/>
    <x v="2"/>
  </r>
  <r>
    <n v="11047"/>
    <x v="0"/>
    <n v="7.3529411764705881E-3"/>
    <s v="jard@gmail.com"/>
    <s v="budweiser"/>
    <x v="1"/>
    <n v="6.6666666666666671E-3"/>
    <n v="250"/>
    <n v="500"/>
    <n v="727"/>
    <n v="363500"/>
    <n v="181750"/>
    <n v="0.5"/>
    <n v="545250"/>
    <x v="1"/>
    <x v="0"/>
    <s v="northeast "/>
    <x v="4"/>
    <x v="10"/>
    <x v="10"/>
    <x v="3"/>
    <x v="1"/>
  </r>
  <r>
    <n v="11048"/>
    <x v="0"/>
    <n v="7.3529411764705881E-3"/>
    <s v="jard@gmail.com"/>
    <s v="castle lite"/>
    <x v="2"/>
    <n v="6.6666666666666671E-3"/>
    <n v="180"/>
    <n v="450"/>
    <n v="859"/>
    <n v="386550"/>
    <n v="231930"/>
    <n v="0.6"/>
    <n v="618480"/>
    <x v="2"/>
    <x v="1"/>
    <s v="northcentral "/>
    <x v="4"/>
    <x v="11"/>
    <x v="11"/>
    <x v="3"/>
    <x v="1"/>
  </r>
  <r>
    <n v="11049"/>
    <x v="4"/>
    <n v="9.3457943925233638E-3"/>
    <s v="andy@gmail.com"/>
    <s v="eagle lager"/>
    <x v="3"/>
    <n v="6.6666666666666671E-3"/>
    <n v="170"/>
    <n v="250"/>
    <n v="792"/>
    <n v="198000"/>
    <n v="63360"/>
    <n v="0.32"/>
    <n v="261360"/>
    <x v="3"/>
    <x v="1"/>
    <s v="Southeast"/>
    <x v="0"/>
    <x v="0"/>
    <x v="0"/>
    <x v="0"/>
    <x v="2"/>
  </r>
  <r>
    <n v="11050"/>
    <x v="0"/>
    <n v="7.3529411764705881E-3"/>
    <s v="jard@gmail.com"/>
    <s v="hero"/>
    <x v="4"/>
    <n v="6.7114093959731542E-3"/>
    <n v="150"/>
    <n v="200"/>
    <n v="874"/>
    <n v="174800"/>
    <n v="43700"/>
    <n v="0.25"/>
    <n v="218500"/>
    <x v="4"/>
    <x v="1"/>
    <s v="west"/>
    <x v="1"/>
    <x v="1"/>
    <x v="1"/>
    <x v="0"/>
    <x v="2"/>
  </r>
  <r>
    <n v="11051"/>
    <x v="1"/>
    <n v="8.4745762711864406E-3"/>
    <s v="gillhell@uk.com"/>
    <s v="beta malt"/>
    <x v="5"/>
    <n v="6.7114093959731542E-3"/>
    <n v="80"/>
    <n v="150"/>
    <n v="792"/>
    <n v="118800"/>
    <n v="55440"/>
    <n v="0.46666666666666667"/>
    <n v="174240"/>
    <x v="0"/>
    <x v="0"/>
    <s v="southsouth"/>
    <x v="2"/>
    <x v="2"/>
    <x v="2"/>
    <x v="0"/>
    <x v="0"/>
  </r>
  <r>
    <n v="11052"/>
    <x v="2"/>
    <n v="9.3457943925233638E-3"/>
    <s v="sorvi2000@gmail.com"/>
    <s v="grand malt"/>
    <x v="6"/>
    <n v="6.7114093959731542E-3"/>
    <n v="90"/>
    <n v="150"/>
    <n v="822"/>
    <n v="123300"/>
    <n v="49320"/>
    <n v="0.4"/>
    <n v="172620"/>
    <x v="1"/>
    <x v="0"/>
    <s v="northwest"/>
    <x v="3"/>
    <x v="3"/>
    <x v="3"/>
    <x v="1"/>
    <x v="1"/>
  </r>
  <r>
    <n v="11053"/>
    <x v="3"/>
    <n v="5.3763440860215058E-3"/>
    <s v="jone.ai@yahoo.com"/>
    <s v="trophy"/>
    <x v="0"/>
    <n v="6.6666666666666671E-3"/>
    <n v="150"/>
    <n v="200"/>
    <n v="912"/>
    <n v="182400"/>
    <n v="45600"/>
    <n v="0.25"/>
    <n v="228000"/>
    <x v="2"/>
    <x v="1"/>
    <s v="northeast "/>
    <x v="4"/>
    <x v="4"/>
    <x v="4"/>
    <x v="1"/>
    <x v="2"/>
  </r>
  <r>
    <n v="11054"/>
    <x v="4"/>
    <n v="9.3457943925233638E-3"/>
    <s v="andy@gmail.com"/>
    <s v="budweiser"/>
    <x v="1"/>
    <n v="6.6666666666666671E-3"/>
    <n v="250"/>
    <n v="500"/>
    <n v="759"/>
    <n v="379500"/>
    <n v="189750"/>
    <n v="0.5"/>
    <n v="569250"/>
    <x v="3"/>
    <x v="1"/>
    <s v="northcentral "/>
    <x v="4"/>
    <x v="5"/>
    <x v="5"/>
    <x v="1"/>
    <x v="2"/>
  </r>
  <r>
    <n v="11055"/>
    <x v="0"/>
    <n v="7.3529411764705881E-3"/>
    <s v="jard@gmail.com"/>
    <s v="castle lite"/>
    <x v="2"/>
    <n v="6.6666666666666671E-3"/>
    <n v="180"/>
    <n v="450"/>
    <n v="858"/>
    <n v="386100"/>
    <n v="231660"/>
    <n v="0.6"/>
    <n v="617760"/>
    <x v="4"/>
    <x v="1"/>
    <s v="Southeast"/>
    <x v="0"/>
    <x v="6"/>
    <x v="6"/>
    <x v="2"/>
    <x v="2"/>
  </r>
  <r>
    <n v="11056"/>
    <x v="5"/>
    <n v="1.7241379310344827E-2"/>
    <s v="thomp@uk.com"/>
    <s v="eagle lager"/>
    <x v="3"/>
    <n v="6.6666666666666671E-3"/>
    <n v="170"/>
    <n v="250"/>
    <n v="921"/>
    <n v="230250"/>
    <n v="73680"/>
    <n v="0.32"/>
    <n v="303930"/>
    <x v="0"/>
    <x v="0"/>
    <s v="west"/>
    <x v="1"/>
    <x v="7"/>
    <x v="7"/>
    <x v="2"/>
    <x v="1"/>
  </r>
  <r>
    <n v="11057"/>
    <x v="3"/>
    <n v="5.3763440860215058E-3"/>
    <s v="jone.ai@yahoo.com"/>
    <s v="hero"/>
    <x v="4"/>
    <n v="6.7114093959731542E-3"/>
    <n v="150"/>
    <n v="200"/>
    <n v="871"/>
    <n v="174200"/>
    <n v="43550"/>
    <n v="0.25"/>
    <n v="217750"/>
    <x v="1"/>
    <x v="0"/>
    <s v="southsouth"/>
    <x v="2"/>
    <x v="8"/>
    <x v="8"/>
    <x v="2"/>
    <x v="0"/>
  </r>
  <r>
    <n v="11058"/>
    <x v="6"/>
    <n v="1.2658227848101266E-2"/>
    <s v="morganny@gmail.com"/>
    <s v="beta malt"/>
    <x v="5"/>
    <n v="6.7114093959731542E-3"/>
    <n v="80"/>
    <n v="150"/>
    <n v="836"/>
    <n v="125400"/>
    <n v="58520"/>
    <n v="0.46666666666666667"/>
    <n v="183920"/>
    <x v="2"/>
    <x v="1"/>
    <s v="northwest"/>
    <x v="3"/>
    <x v="9"/>
    <x v="9"/>
    <x v="3"/>
    <x v="1"/>
  </r>
  <r>
    <n v="11059"/>
    <x v="7"/>
    <n v="2.0408163265306121E-2"/>
    <s v="howard_freeman@yahoo.com"/>
    <s v="grand malt"/>
    <x v="6"/>
    <n v="6.7114093959731542E-3"/>
    <n v="90"/>
    <n v="150"/>
    <n v="861"/>
    <n v="129150"/>
    <n v="51660"/>
    <n v="0.4"/>
    <n v="180810"/>
    <x v="3"/>
    <x v="1"/>
    <s v="northeast "/>
    <x v="4"/>
    <x v="10"/>
    <x v="10"/>
    <x v="3"/>
    <x v="0"/>
  </r>
  <r>
    <n v="11060"/>
    <x v="8"/>
    <n v="1.4492753623188406E-2"/>
    <s v="parentty@uk.com"/>
    <s v="trophy"/>
    <x v="0"/>
    <n v="6.6666666666666671E-3"/>
    <n v="150"/>
    <n v="200"/>
    <n v="711"/>
    <n v="142200"/>
    <n v="35550"/>
    <n v="0.25"/>
    <n v="177750"/>
    <x v="4"/>
    <x v="1"/>
    <s v="northcentral "/>
    <x v="4"/>
    <x v="11"/>
    <x v="11"/>
    <x v="3"/>
    <x v="0"/>
  </r>
  <r>
    <n v="11061"/>
    <x v="3"/>
    <n v="5.3763440860215058E-3"/>
    <s v="jone.ai@yahoo.com"/>
    <s v="budweiser"/>
    <x v="1"/>
    <n v="6.6666666666666671E-3"/>
    <n v="250"/>
    <n v="500"/>
    <n v="834"/>
    <n v="417000"/>
    <n v="208500"/>
    <n v="0.5"/>
    <n v="625500"/>
    <x v="0"/>
    <x v="0"/>
    <s v="Southeast"/>
    <x v="0"/>
    <x v="0"/>
    <x v="0"/>
    <x v="0"/>
    <x v="0"/>
  </r>
  <r>
    <n v="11062"/>
    <x v="9"/>
    <n v="1.4492753623188406E-2"/>
    <s v="smithMan@yahoo.com"/>
    <s v="castle lite"/>
    <x v="2"/>
    <n v="6.6666666666666671E-3"/>
    <n v="180"/>
    <n v="450"/>
    <n v="979"/>
    <n v="440550"/>
    <n v="264330"/>
    <n v="0.6"/>
    <n v="704880"/>
    <x v="1"/>
    <x v="0"/>
    <s v="west"/>
    <x v="1"/>
    <x v="1"/>
    <x v="1"/>
    <x v="0"/>
    <x v="1"/>
  </r>
  <r>
    <n v="11063"/>
    <x v="3"/>
    <n v="5.3763440860215058E-3"/>
    <s v="jone.ai@yahoo.com"/>
    <s v="eagle lager"/>
    <x v="3"/>
    <n v="6.6666666666666671E-3"/>
    <n v="170"/>
    <n v="250"/>
    <n v="858"/>
    <n v="214500"/>
    <n v="68640"/>
    <n v="0.32"/>
    <n v="283140"/>
    <x v="2"/>
    <x v="1"/>
    <s v="southsouth"/>
    <x v="2"/>
    <x v="2"/>
    <x v="2"/>
    <x v="0"/>
    <x v="0"/>
  </r>
  <r>
    <n v="11064"/>
    <x v="0"/>
    <n v="7.3529411764705881E-3"/>
    <s v="jard@gmail.com"/>
    <s v="hero"/>
    <x v="4"/>
    <n v="6.7114093959731542E-3"/>
    <n v="150"/>
    <n v="200"/>
    <n v="737"/>
    <n v="147400"/>
    <n v="36850"/>
    <n v="0.25"/>
    <n v="184250"/>
    <x v="3"/>
    <x v="1"/>
    <s v="northwest"/>
    <x v="3"/>
    <x v="3"/>
    <x v="3"/>
    <x v="1"/>
    <x v="2"/>
  </r>
  <r>
    <n v="11065"/>
    <x v="1"/>
    <n v="8.4745762711864406E-3"/>
    <s v="gillhell@uk.com"/>
    <s v="beta malt"/>
    <x v="5"/>
    <n v="6.7114093959731542E-3"/>
    <n v="80"/>
    <n v="150"/>
    <n v="800"/>
    <n v="120000"/>
    <n v="56000"/>
    <n v="0.46666666666666667"/>
    <n v="176000"/>
    <x v="4"/>
    <x v="1"/>
    <s v="northeast "/>
    <x v="4"/>
    <x v="4"/>
    <x v="4"/>
    <x v="1"/>
    <x v="1"/>
  </r>
  <r>
    <n v="11066"/>
    <x v="2"/>
    <n v="9.3457943925233638E-3"/>
    <s v="sorvi2000@gmail.com"/>
    <s v="grand malt"/>
    <x v="6"/>
    <n v="6.7114093959731542E-3"/>
    <n v="90"/>
    <n v="150"/>
    <n v="892"/>
    <n v="133800"/>
    <n v="53520"/>
    <n v="0.4"/>
    <n v="187320"/>
    <x v="0"/>
    <x v="0"/>
    <s v="northcentral "/>
    <x v="4"/>
    <x v="5"/>
    <x v="5"/>
    <x v="1"/>
    <x v="1"/>
  </r>
  <r>
    <n v="11067"/>
    <x v="3"/>
    <n v="5.3763440860215058E-3"/>
    <s v="jone.ai@yahoo.com"/>
    <s v="trophy"/>
    <x v="0"/>
    <n v="6.6666666666666671E-3"/>
    <n v="150"/>
    <n v="200"/>
    <n v="758"/>
    <n v="151600"/>
    <n v="37900"/>
    <n v="0.25"/>
    <n v="189500"/>
    <x v="1"/>
    <x v="0"/>
    <s v="Southeast"/>
    <x v="0"/>
    <x v="6"/>
    <x v="6"/>
    <x v="2"/>
    <x v="1"/>
  </r>
  <r>
    <n v="11068"/>
    <x v="4"/>
    <n v="9.3457943925233638E-3"/>
    <s v="andy@gmail.com"/>
    <s v="budweiser"/>
    <x v="1"/>
    <n v="6.6666666666666671E-3"/>
    <n v="250"/>
    <n v="500"/>
    <n v="725"/>
    <n v="362500"/>
    <n v="181250"/>
    <n v="0.5"/>
    <n v="543750"/>
    <x v="2"/>
    <x v="1"/>
    <s v="west"/>
    <x v="1"/>
    <x v="7"/>
    <x v="7"/>
    <x v="2"/>
    <x v="2"/>
  </r>
  <r>
    <n v="11069"/>
    <x v="0"/>
    <n v="7.3529411764705881E-3"/>
    <s v="jard@gmail.com"/>
    <s v="castle lite"/>
    <x v="2"/>
    <n v="6.6666666666666671E-3"/>
    <n v="180"/>
    <n v="450"/>
    <n v="939"/>
    <n v="422550"/>
    <n v="253530"/>
    <n v="0.6"/>
    <n v="676080"/>
    <x v="3"/>
    <x v="1"/>
    <s v="southsouth"/>
    <x v="2"/>
    <x v="8"/>
    <x v="8"/>
    <x v="2"/>
    <x v="1"/>
  </r>
  <r>
    <n v="11070"/>
    <x v="5"/>
    <n v="1.7241379310344827E-2"/>
    <s v="thomp@uk.com"/>
    <s v="eagle lager"/>
    <x v="3"/>
    <n v="6.6666666666666671E-3"/>
    <n v="170"/>
    <n v="250"/>
    <n v="851"/>
    <n v="212750"/>
    <n v="68080"/>
    <n v="0.32"/>
    <n v="280830"/>
    <x v="4"/>
    <x v="1"/>
    <s v="northwest"/>
    <x v="3"/>
    <x v="9"/>
    <x v="9"/>
    <x v="3"/>
    <x v="2"/>
  </r>
  <r>
    <n v="11071"/>
    <x v="3"/>
    <n v="5.3763440860215058E-3"/>
    <s v="jone.ai@yahoo.com"/>
    <s v="hero"/>
    <x v="4"/>
    <n v="6.7114093959731542E-3"/>
    <n v="150"/>
    <n v="200"/>
    <n v="814"/>
    <n v="162800"/>
    <n v="40700"/>
    <n v="0.25"/>
    <n v="203500"/>
    <x v="0"/>
    <x v="0"/>
    <s v="northeast "/>
    <x v="4"/>
    <x v="10"/>
    <x v="10"/>
    <x v="3"/>
    <x v="1"/>
  </r>
  <r>
    <n v="11072"/>
    <x v="6"/>
    <n v="1.2658227848101266E-2"/>
    <s v="morganny@gmail.com"/>
    <s v="beta malt"/>
    <x v="5"/>
    <n v="6.7114093959731542E-3"/>
    <n v="80"/>
    <n v="150"/>
    <n v="832"/>
    <n v="124800"/>
    <n v="58240"/>
    <n v="0.46666666666666667"/>
    <n v="183040"/>
    <x v="1"/>
    <x v="0"/>
    <s v="northcentral "/>
    <x v="4"/>
    <x v="11"/>
    <x v="11"/>
    <x v="3"/>
    <x v="1"/>
  </r>
  <r>
    <n v="11073"/>
    <x v="7"/>
    <n v="2.0408163265306121E-2"/>
    <s v="howard_freeman@yahoo.com"/>
    <s v="grand malt"/>
    <x v="6"/>
    <n v="6.7114093959731542E-3"/>
    <n v="90"/>
    <n v="150"/>
    <n v="927"/>
    <n v="139050"/>
    <n v="55620"/>
    <n v="0.4"/>
    <n v="194670"/>
    <x v="2"/>
    <x v="1"/>
    <s v="Southeast"/>
    <x v="0"/>
    <x v="0"/>
    <x v="0"/>
    <x v="0"/>
    <x v="2"/>
  </r>
  <r>
    <n v="11074"/>
    <x v="8"/>
    <n v="1.4492753623188406E-2"/>
    <s v="parentty@uk.com"/>
    <s v="trophy"/>
    <x v="0"/>
    <n v="6.6666666666666671E-3"/>
    <n v="150"/>
    <n v="200"/>
    <n v="825"/>
    <n v="165000"/>
    <n v="41250"/>
    <n v="0.25"/>
    <n v="206250"/>
    <x v="3"/>
    <x v="1"/>
    <s v="west"/>
    <x v="1"/>
    <x v="1"/>
    <x v="1"/>
    <x v="0"/>
    <x v="1"/>
  </r>
  <r>
    <n v="11075"/>
    <x v="3"/>
    <n v="5.3763440860215058E-3"/>
    <s v="jone.ai@yahoo.com"/>
    <s v="budweiser"/>
    <x v="1"/>
    <n v="6.6666666666666671E-3"/>
    <n v="250"/>
    <n v="500"/>
    <n v="934"/>
    <n v="467000"/>
    <n v="233500"/>
    <n v="0.5"/>
    <n v="700500"/>
    <x v="4"/>
    <x v="1"/>
    <s v="southsouth"/>
    <x v="2"/>
    <x v="2"/>
    <x v="2"/>
    <x v="0"/>
    <x v="1"/>
  </r>
  <r>
    <n v="11076"/>
    <x v="9"/>
    <n v="1.4492753623188406E-2"/>
    <s v="smithMan@yahoo.com"/>
    <s v="castle lite"/>
    <x v="2"/>
    <n v="6.6666666666666671E-3"/>
    <n v="180"/>
    <n v="450"/>
    <n v="779"/>
    <n v="350550"/>
    <n v="210330"/>
    <n v="0.6"/>
    <n v="560880"/>
    <x v="0"/>
    <x v="0"/>
    <s v="northwest"/>
    <x v="3"/>
    <x v="3"/>
    <x v="3"/>
    <x v="1"/>
    <x v="0"/>
  </r>
  <r>
    <n v="11077"/>
    <x v="3"/>
    <n v="5.3763440860215058E-3"/>
    <s v="jone.ai@yahoo.com"/>
    <s v="eagle lager"/>
    <x v="3"/>
    <n v="6.6666666666666671E-3"/>
    <n v="170"/>
    <n v="250"/>
    <n v="706"/>
    <n v="176500"/>
    <n v="56480"/>
    <n v="0.32"/>
    <n v="232980"/>
    <x v="1"/>
    <x v="0"/>
    <s v="northeast "/>
    <x v="4"/>
    <x v="4"/>
    <x v="4"/>
    <x v="1"/>
    <x v="0"/>
  </r>
  <r>
    <n v="11078"/>
    <x v="6"/>
    <n v="1.2658227848101266E-2"/>
    <s v="morganny@gmail.com"/>
    <s v="hero"/>
    <x v="4"/>
    <n v="6.7114093959731542E-3"/>
    <n v="150"/>
    <n v="200"/>
    <n v="743"/>
    <n v="148600"/>
    <n v="37150"/>
    <n v="0.25"/>
    <n v="185750"/>
    <x v="2"/>
    <x v="1"/>
    <s v="northcentral "/>
    <x v="4"/>
    <x v="5"/>
    <x v="5"/>
    <x v="1"/>
    <x v="2"/>
  </r>
  <r>
    <n v="11079"/>
    <x v="3"/>
    <n v="5.3763440860215058E-3"/>
    <s v="jone.ai@yahoo.com"/>
    <s v="beta malt"/>
    <x v="5"/>
    <n v="6.7114093959731542E-3"/>
    <n v="80"/>
    <n v="150"/>
    <n v="919"/>
    <n v="137850"/>
    <n v="64330"/>
    <n v="0.46666666666666667"/>
    <n v="202180"/>
    <x v="3"/>
    <x v="1"/>
    <s v="Southeast"/>
    <x v="0"/>
    <x v="6"/>
    <x v="6"/>
    <x v="2"/>
    <x v="2"/>
  </r>
  <r>
    <n v="11080"/>
    <x v="8"/>
    <n v="1.4492753623188406E-2"/>
    <s v="parentty@uk.com"/>
    <s v="grand malt"/>
    <x v="6"/>
    <n v="6.7114093959731542E-3"/>
    <n v="90"/>
    <n v="150"/>
    <n v="991"/>
    <n v="148650"/>
    <n v="59460"/>
    <n v="0.4"/>
    <n v="208110"/>
    <x v="4"/>
    <x v="1"/>
    <s v="west"/>
    <x v="1"/>
    <x v="7"/>
    <x v="7"/>
    <x v="2"/>
    <x v="0"/>
  </r>
  <r>
    <n v="11081"/>
    <x v="10"/>
    <n v="1.4492753623188406E-2"/>
    <s v="kivel_go@yahoo.com"/>
    <s v="trophy"/>
    <x v="0"/>
    <n v="6.6666666666666671E-3"/>
    <n v="150"/>
    <n v="200"/>
    <n v="836"/>
    <n v="167200"/>
    <n v="41800"/>
    <n v="0.25"/>
    <n v="209000"/>
    <x v="0"/>
    <x v="0"/>
    <s v="southsouth"/>
    <x v="2"/>
    <x v="8"/>
    <x v="8"/>
    <x v="2"/>
    <x v="1"/>
  </r>
  <r>
    <n v="11082"/>
    <x v="9"/>
    <n v="1.4492753623188406E-2"/>
    <s v="smithMan@yahoo.com"/>
    <s v="budweiser"/>
    <x v="1"/>
    <n v="6.6666666666666671E-3"/>
    <n v="250"/>
    <n v="500"/>
    <n v="793"/>
    <n v="396500"/>
    <n v="198250"/>
    <n v="0.5"/>
    <n v="594750"/>
    <x v="1"/>
    <x v="0"/>
    <s v="northwest"/>
    <x v="3"/>
    <x v="9"/>
    <x v="9"/>
    <x v="3"/>
    <x v="2"/>
  </r>
  <r>
    <n v="11083"/>
    <x v="8"/>
    <n v="1.4492753623188406E-2"/>
    <s v="parentty@uk.com"/>
    <s v="castle lite"/>
    <x v="2"/>
    <n v="6.6666666666666671E-3"/>
    <n v="180"/>
    <n v="450"/>
    <n v="831"/>
    <n v="373950"/>
    <n v="224370"/>
    <n v="0.6"/>
    <n v="598320"/>
    <x v="2"/>
    <x v="1"/>
    <s v="northeast "/>
    <x v="4"/>
    <x v="10"/>
    <x v="10"/>
    <x v="3"/>
    <x v="0"/>
  </r>
  <r>
    <n v="11084"/>
    <x v="1"/>
    <n v="8.4745762711864406E-3"/>
    <s v="gillhell@uk.com"/>
    <s v="eagle lager"/>
    <x v="3"/>
    <n v="6.6666666666666671E-3"/>
    <n v="170"/>
    <n v="250"/>
    <n v="847"/>
    <n v="211750"/>
    <n v="67760"/>
    <n v="0.32"/>
    <n v="279510"/>
    <x v="3"/>
    <x v="1"/>
    <s v="northcentral "/>
    <x v="4"/>
    <x v="11"/>
    <x v="11"/>
    <x v="3"/>
    <x v="2"/>
  </r>
  <r>
    <n v="11085"/>
    <x v="9"/>
    <n v="1.4492753623188406E-2"/>
    <s v="smithMan@yahoo.com"/>
    <s v="hero"/>
    <x v="4"/>
    <n v="6.7114093959731542E-3"/>
    <n v="150"/>
    <n v="200"/>
    <n v="993"/>
    <n v="198600"/>
    <n v="49650"/>
    <n v="0.25"/>
    <n v="248250"/>
    <x v="4"/>
    <x v="1"/>
    <s v="Southeast"/>
    <x v="0"/>
    <x v="0"/>
    <x v="0"/>
    <x v="0"/>
    <x v="2"/>
  </r>
  <r>
    <n v="11086"/>
    <x v="3"/>
    <n v="5.3763440860215058E-3"/>
    <s v="jone.ai@yahoo.com"/>
    <s v="beta malt"/>
    <x v="5"/>
    <n v="6.7114093959731542E-3"/>
    <n v="80"/>
    <n v="150"/>
    <n v="904"/>
    <n v="135600"/>
    <n v="63280"/>
    <n v="0.46666666666666667"/>
    <n v="198880"/>
    <x v="0"/>
    <x v="0"/>
    <s v="west"/>
    <x v="1"/>
    <x v="1"/>
    <x v="1"/>
    <x v="0"/>
    <x v="0"/>
  </r>
  <r>
    <n v="11087"/>
    <x v="2"/>
    <n v="9.3457943925233638E-3"/>
    <s v="sorvi2000@gmail.com"/>
    <s v="grand malt"/>
    <x v="6"/>
    <n v="6.7114093959731542E-3"/>
    <n v="90"/>
    <n v="150"/>
    <n v="832"/>
    <n v="124800"/>
    <n v="49920"/>
    <n v="0.4"/>
    <n v="174720"/>
    <x v="1"/>
    <x v="0"/>
    <s v="southsouth"/>
    <x v="2"/>
    <x v="2"/>
    <x v="2"/>
    <x v="0"/>
    <x v="1"/>
  </r>
  <r>
    <n v="11088"/>
    <x v="0"/>
    <n v="7.3529411764705881E-3"/>
    <s v="jard@gmail.com"/>
    <s v="trophy"/>
    <x v="0"/>
    <n v="6.6666666666666671E-3"/>
    <n v="150"/>
    <n v="200"/>
    <n v="763"/>
    <n v="152600"/>
    <n v="38150"/>
    <n v="0.25"/>
    <n v="190750"/>
    <x v="2"/>
    <x v="1"/>
    <s v="northwest"/>
    <x v="3"/>
    <x v="3"/>
    <x v="3"/>
    <x v="1"/>
    <x v="2"/>
  </r>
  <r>
    <n v="11089"/>
    <x v="4"/>
    <n v="9.3457943925233638E-3"/>
    <s v="andy@gmail.com"/>
    <s v="budweiser"/>
    <x v="1"/>
    <n v="6.6666666666666671E-3"/>
    <n v="250"/>
    <n v="500"/>
    <n v="912"/>
    <n v="456000"/>
    <n v="228000"/>
    <n v="0.5"/>
    <n v="684000"/>
    <x v="3"/>
    <x v="1"/>
    <s v="northeast "/>
    <x v="4"/>
    <x v="4"/>
    <x v="4"/>
    <x v="1"/>
    <x v="0"/>
  </r>
  <r>
    <n v="11090"/>
    <x v="7"/>
    <n v="2.0408163265306121E-2"/>
    <s v="howard_freeman@yahoo.com"/>
    <s v="castle lite"/>
    <x v="2"/>
    <n v="6.6666666666666671E-3"/>
    <n v="180"/>
    <n v="450"/>
    <n v="834"/>
    <n v="375300"/>
    <n v="225180"/>
    <n v="0.6"/>
    <n v="600480"/>
    <x v="4"/>
    <x v="1"/>
    <s v="northcentral "/>
    <x v="4"/>
    <x v="5"/>
    <x v="5"/>
    <x v="1"/>
    <x v="1"/>
  </r>
  <r>
    <n v="11091"/>
    <x v="1"/>
    <n v="8.4745762711864406E-3"/>
    <s v="gillhell@uk.com"/>
    <s v="eagle lager"/>
    <x v="3"/>
    <n v="6.6666666666666671E-3"/>
    <n v="170"/>
    <n v="250"/>
    <n v="914"/>
    <n v="228500"/>
    <n v="73120"/>
    <n v="0.32"/>
    <n v="301620"/>
    <x v="0"/>
    <x v="0"/>
    <s v="Southeast"/>
    <x v="0"/>
    <x v="6"/>
    <x v="6"/>
    <x v="2"/>
    <x v="0"/>
  </r>
  <r>
    <n v="11092"/>
    <x v="1"/>
    <n v="8.4745762711864406E-3"/>
    <s v="gillhell@uk.com"/>
    <s v="hero"/>
    <x v="4"/>
    <n v="6.7114093959731542E-3"/>
    <n v="150"/>
    <n v="200"/>
    <n v="863"/>
    <n v="172600"/>
    <n v="43150"/>
    <n v="0.25"/>
    <n v="215750"/>
    <x v="1"/>
    <x v="0"/>
    <s v="west"/>
    <x v="1"/>
    <x v="7"/>
    <x v="7"/>
    <x v="2"/>
    <x v="0"/>
  </r>
  <r>
    <n v="11093"/>
    <x v="10"/>
    <n v="1.4492753623188406E-2"/>
    <s v="kivel_go@yahoo.com"/>
    <s v="beta malt"/>
    <x v="5"/>
    <n v="6.7114093959731542E-3"/>
    <n v="80"/>
    <n v="150"/>
    <n v="835"/>
    <n v="125250"/>
    <n v="58450"/>
    <n v="0.46666666666666667"/>
    <n v="183700"/>
    <x v="2"/>
    <x v="1"/>
    <s v="southsouth"/>
    <x v="2"/>
    <x v="8"/>
    <x v="8"/>
    <x v="2"/>
    <x v="2"/>
  </r>
  <r>
    <n v="11094"/>
    <x v="3"/>
    <n v="5.3763440860215058E-3"/>
    <s v="jone.ai@yahoo.com"/>
    <s v="grand malt"/>
    <x v="6"/>
    <n v="6.7114093959731542E-3"/>
    <n v="90"/>
    <n v="150"/>
    <n v="859"/>
    <n v="128850"/>
    <n v="51540"/>
    <n v="0.4"/>
    <n v="180390"/>
    <x v="3"/>
    <x v="1"/>
    <s v="northwest"/>
    <x v="3"/>
    <x v="9"/>
    <x v="9"/>
    <x v="3"/>
    <x v="0"/>
  </r>
  <r>
    <n v="11095"/>
    <x v="6"/>
    <n v="1.2658227848101266E-2"/>
    <s v="morganny@gmail.com"/>
    <s v="trophy"/>
    <x v="0"/>
    <n v="6.6666666666666671E-3"/>
    <n v="150"/>
    <n v="200"/>
    <n v="995"/>
    <n v="199000"/>
    <n v="49750"/>
    <n v="0.25"/>
    <n v="248750"/>
    <x v="4"/>
    <x v="1"/>
    <s v="northeast "/>
    <x v="4"/>
    <x v="10"/>
    <x v="10"/>
    <x v="3"/>
    <x v="2"/>
  </r>
  <r>
    <n v="11096"/>
    <x v="10"/>
    <n v="1.4492753623188406E-2"/>
    <s v="kivel_go@yahoo.com"/>
    <s v="budweiser"/>
    <x v="1"/>
    <n v="6.6666666666666671E-3"/>
    <n v="250"/>
    <n v="500"/>
    <n v="995"/>
    <n v="497500"/>
    <n v="248750"/>
    <n v="0.5"/>
    <n v="746250"/>
    <x v="0"/>
    <x v="0"/>
    <s v="northcentral "/>
    <x v="4"/>
    <x v="11"/>
    <x v="11"/>
    <x v="3"/>
    <x v="1"/>
  </r>
  <r>
    <n v="11097"/>
    <x v="2"/>
    <n v="9.3457943925233638E-3"/>
    <s v="sorvi2000@gmail.com"/>
    <s v="castle lite"/>
    <x v="2"/>
    <n v="6.6666666666666671E-3"/>
    <n v="180"/>
    <n v="450"/>
    <n v="736"/>
    <n v="331200"/>
    <n v="198720"/>
    <n v="0.6"/>
    <n v="529920"/>
    <x v="1"/>
    <x v="0"/>
    <s v="Southeast"/>
    <x v="0"/>
    <x v="0"/>
    <x v="0"/>
    <x v="0"/>
    <x v="0"/>
  </r>
  <r>
    <n v="11098"/>
    <x v="1"/>
    <n v="8.4745762711864406E-3"/>
    <s v="gillhell@uk.com"/>
    <s v="eagle lager"/>
    <x v="3"/>
    <n v="6.6666666666666671E-3"/>
    <n v="170"/>
    <n v="250"/>
    <n v="857"/>
    <n v="214250"/>
    <n v="68560"/>
    <n v="0.32"/>
    <n v="282810"/>
    <x v="2"/>
    <x v="1"/>
    <s v="west"/>
    <x v="1"/>
    <x v="1"/>
    <x v="1"/>
    <x v="0"/>
    <x v="1"/>
  </r>
  <r>
    <n v="11099"/>
    <x v="2"/>
    <n v="9.3457943925233638E-3"/>
    <s v="sorvi2000@gmail.com"/>
    <s v="hero"/>
    <x v="4"/>
    <n v="6.7114093959731542E-3"/>
    <n v="150"/>
    <n v="200"/>
    <n v="938"/>
    <n v="187600"/>
    <n v="46900"/>
    <n v="0.25"/>
    <n v="234500"/>
    <x v="3"/>
    <x v="1"/>
    <s v="southsouth"/>
    <x v="2"/>
    <x v="2"/>
    <x v="2"/>
    <x v="0"/>
    <x v="1"/>
  </r>
  <r>
    <n v="11100"/>
    <x v="5"/>
    <n v="1.7241379310344827E-2"/>
    <s v="thomp@uk.com"/>
    <s v="beta malt"/>
    <x v="5"/>
    <n v="6.7114093959731542E-3"/>
    <n v="80"/>
    <n v="150"/>
    <n v="785"/>
    <n v="117750"/>
    <n v="54950"/>
    <n v="0.46666666666666667"/>
    <n v="172700"/>
    <x v="4"/>
    <x v="1"/>
    <s v="northwest"/>
    <x v="3"/>
    <x v="3"/>
    <x v="3"/>
    <x v="1"/>
    <x v="1"/>
  </r>
  <r>
    <n v="11101"/>
    <x v="4"/>
    <n v="9.3457943925233638E-3"/>
    <s v="andy@gmail.com"/>
    <s v="grand malt"/>
    <x v="6"/>
    <n v="6.7114093959731542E-3"/>
    <n v="90"/>
    <n v="150"/>
    <n v="910"/>
    <n v="136500"/>
    <n v="54600"/>
    <n v="0.4"/>
    <n v="191100"/>
    <x v="0"/>
    <x v="0"/>
    <s v="northeast "/>
    <x v="4"/>
    <x v="4"/>
    <x v="4"/>
    <x v="1"/>
    <x v="1"/>
  </r>
  <r>
    <n v="11102"/>
    <x v="0"/>
    <n v="7.3529411764705881E-3"/>
    <s v="jard@gmail.com"/>
    <s v="trophy"/>
    <x v="0"/>
    <n v="6.6666666666666671E-3"/>
    <n v="150"/>
    <n v="200"/>
    <n v="838"/>
    <n v="167600"/>
    <n v="41900"/>
    <n v="0.25"/>
    <n v="209500"/>
    <x v="1"/>
    <x v="0"/>
    <s v="northcentral "/>
    <x v="4"/>
    <x v="5"/>
    <x v="5"/>
    <x v="1"/>
    <x v="0"/>
  </r>
  <r>
    <n v="11103"/>
    <x v="0"/>
    <n v="7.3529411764705881E-3"/>
    <s v="jard@gmail.com"/>
    <s v="budweiser"/>
    <x v="1"/>
    <n v="6.6666666666666671E-3"/>
    <n v="250"/>
    <n v="500"/>
    <n v="943"/>
    <n v="471500"/>
    <n v="235750"/>
    <n v="0.5"/>
    <n v="707250"/>
    <x v="2"/>
    <x v="1"/>
    <s v="Southeast"/>
    <x v="0"/>
    <x v="6"/>
    <x v="6"/>
    <x v="2"/>
    <x v="0"/>
  </r>
  <r>
    <n v="11104"/>
    <x v="4"/>
    <n v="9.3457943925233638E-3"/>
    <s v="andy@gmail.com"/>
    <s v="castle lite"/>
    <x v="2"/>
    <n v="6.6666666666666671E-3"/>
    <n v="180"/>
    <n v="450"/>
    <n v="771"/>
    <n v="346950"/>
    <n v="208170"/>
    <n v="0.6"/>
    <n v="555120"/>
    <x v="3"/>
    <x v="1"/>
    <s v="west"/>
    <x v="1"/>
    <x v="7"/>
    <x v="7"/>
    <x v="2"/>
    <x v="0"/>
  </r>
  <r>
    <n v="11105"/>
    <x v="0"/>
    <n v="7.3529411764705881E-3"/>
    <s v="jard@gmail.com"/>
    <s v="eagle lager"/>
    <x v="3"/>
    <n v="6.6666666666666671E-3"/>
    <n v="170"/>
    <n v="250"/>
    <n v="881"/>
    <n v="220250"/>
    <n v="70480"/>
    <n v="0.32"/>
    <n v="290730"/>
    <x v="4"/>
    <x v="1"/>
    <s v="southsouth"/>
    <x v="2"/>
    <x v="8"/>
    <x v="8"/>
    <x v="2"/>
    <x v="2"/>
  </r>
  <r>
    <n v="11106"/>
    <x v="1"/>
    <n v="8.4745762711864406E-3"/>
    <s v="gillhell@uk.com"/>
    <s v="hero"/>
    <x v="4"/>
    <n v="6.7114093959731542E-3"/>
    <n v="150"/>
    <n v="200"/>
    <n v="973"/>
    <n v="194600"/>
    <n v="48650"/>
    <n v="0.25"/>
    <n v="243250"/>
    <x v="0"/>
    <x v="0"/>
    <s v="northwest"/>
    <x v="3"/>
    <x v="9"/>
    <x v="9"/>
    <x v="3"/>
    <x v="2"/>
  </r>
  <r>
    <n v="11107"/>
    <x v="2"/>
    <n v="9.3457943925233638E-3"/>
    <s v="sorvi2000@gmail.com"/>
    <s v="beta malt"/>
    <x v="5"/>
    <n v="6.7114093959731542E-3"/>
    <n v="80"/>
    <n v="150"/>
    <n v="786"/>
    <n v="117900"/>
    <n v="55020"/>
    <n v="0.46666666666666667"/>
    <n v="172920"/>
    <x v="1"/>
    <x v="0"/>
    <s v="northeast "/>
    <x v="4"/>
    <x v="10"/>
    <x v="10"/>
    <x v="3"/>
    <x v="2"/>
  </r>
  <r>
    <n v="11108"/>
    <x v="3"/>
    <n v="5.3763440860215058E-3"/>
    <s v="jone.ai@yahoo.com"/>
    <s v="grand malt"/>
    <x v="6"/>
    <n v="6.7114093959731542E-3"/>
    <n v="90"/>
    <n v="150"/>
    <n v="904"/>
    <n v="135600"/>
    <n v="54240"/>
    <n v="0.4"/>
    <n v="189840"/>
    <x v="2"/>
    <x v="1"/>
    <s v="northcentral "/>
    <x v="4"/>
    <x v="11"/>
    <x v="11"/>
    <x v="3"/>
    <x v="1"/>
  </r>
  <r>
    <n v="11109"/>
    <x v="4"/>
    <n v="9.3457943925233638E-3"/>
    <s v="andy@gmail.com"/>
    <s v="trophy"/>
    <x v="0"/>
    <n v="6.6666666666666671E-3"/>
    <n v="150"/>
    <n v="200"/>
    <n v="912"/>
    <n v="182400"/>
    <n v="45600"/>
    <n v="0.25"/>
    <n v="228000"/>
    <x v="3"/>
    <x v="1"/>
    <s v="Southeast"/>
    <x v="0"/>
    <x v="0"/>
    <x v="0"/>
    <x v="0"/>
    <x v="1"/>
  </r>
  <r>
    <n v="11110"/>
    <x v="0"/>
    <n v="7.3529411764705881E-3"/>
    <s v="jard@gmail.com"/>
    <s v="budweiser"/>
    <x v="1"/>
    <n v="6.6666666666666671E-3"/>
    <n v="250"/>
    <n v="500"/>
    <n v="734"/>
    <n v="367000"/>
    <n v="183500"/>
    <n v="0.5"/>
    <n v="550500"/>
    <x v="4"/>
    <x v="1"/>
    <s v="west"/>
    <x v="1"/>
    <x v="1"/>
    <x v="1"/>
    <x v="0"/>
    <x v="1"/>
  </r>
  <r>
    <n v="11111"/>
    <x v="5"/>
    <n v="1.7241379310344827E-2"/>
    <s v="thomp@uk.com"/>
    <s v="castle lite"/>
    <x v="2"/>
    <n v="6.6666666666666671E-3"/>
    <n v="180"/>
    <n v="450"/>
    <n v="977"/>
    <n v="439650"/>
    <n v="263790"/>
    <n v="0.6"/>
    <n v="703440"/>
    <x v="0"/>
    <x v="0"/>
    <s v="southsouth"/>
    <x v="2"/>
    <x v="2"/>
    <x v="2"/>
    <x v="0"/>
    <x v="2"/>
  </r>
  <r>
    <n v="11112"/>
    <x v="3"/>
    <n v="5.3763440860215058E-3"/>
    <s v="jone.ai@yahoo.com"/>
    <s v="eagle lager"/>
    <x v="3"/>
    <n v="6.6666666666666671E-3"/>
    <n v="170"/>
    <n v="250"/>
    <n v="711"/>
    <n v="177750"/>
    <n v="56880"/>
    <n v="0.32"/>
    <n v="234630"/>
    <x v="1"/>
    <x v="0"/>
    <s v="northwest"/>
    <x v="3"/>
    <x v="3"/>
    <x v="3"/>
    <x v="1"/>
    <x v="2"/>
  </r>
  <r>
    <n v="11113"/>
    <x v="6"/>
    <n v="1.2658227848101266E-2"/>
    <s v="morganny@gmail.com"/>
    <s v="hero"/>
    <x v="4"/>
    <n v="6.7114093959731542E-3"/>
    <n v="150"/>
    <n v="200"/>
    <n v="727"/>
    <n v="145400"/>
    <n v="36350"/>
    <n v="0.25"/>
    <n v="181750"/>
    <x v="2"/>
    <x v="1"/>
    <s v="northeast "/>
    <x v="4"/>
    <x v="4"/>
    <x v="4"/>
    <x v="1"/>
    <x v="2"/>
  </r>
  <r>
    <n v="11114"/>
    <x v="7"/>
    <n v="2.0408163265306121E-2"/>
    <s v="howard_freeman@yahoo.com"/>
    <s v="beta malt"/>
    <x v="5"/>
    <n v="6.7114093959731542E-3"/>
    <n v="80"/>
    <n v="150"/>
    <n v="732"/>
    <n v="109800"/>
    <n v="51240"/>
    <n v="0.46666666666666667"/>
    <n v="161040"/>
    <x v="3"/>
    <x v="1"/>
    <s v="northcentral "/>
    <x v="4"/>
    <x v="5"/>
    <x v="5"/>
    <x v="1"/>
    <x v="2"/>
  </r>
  <r>
    <n v="11115"/>
    <x v="8"/>
    <n v="1.4492753623188406E-2"/>
    <s v="parentty@uk.com"/>
    <s v="grand malt"/>
    <x v="6"/>
    <n v="6.7114093959731542E-3"/>
    <n v="90"/>
    <n v="150"/>
    <n v="908"/>
    <n v="136200"/>
    <n v="54480"/>
    <n v="0.4"/>
    <n v="190680"/>
    <x v="4"/>
    <x v="1"/>
    <s v="Southeast"/>
    <x v="0"/>
    <x v="6"/>
    <x v="6"/>
    <x v="2"/>
    <x v="1"/>
  </r>
  <r>
    <n v="11116"/>
    <x v="3"/>
    <n v="5.3763440860215058E-3"/>
    <s v="jone.ai@yahoo.com"/>
    <s v="trophy"/>
    <x v="0"/>
    <n v="6.6666666666666671E-3"/>
    <n v="150"/>
    <n v="200"/>
    <n v="767"/>
    <n v="153400"/>
    <n v="38350"/>
    <n v="0.25"/>
    <n v="191750"/>
    <x v="0"/>
    <x v="0"/>
    <s v="west"/>
    <x v="1"/>
    <x v="7"/>
    <x v="7"/>
    <x v="2"/>
    <x v="2"/>
  </r>
  <r>
    <n v="11117"/>
    <x v="9"/>
    <n v="1.4492753623188406E-2"/>
    <s v="smithMan@yahoo.com"/>
    <s v="budweiser"/>
    <x v="1"/>
    <n v="6.6666666666666671E-3"/>
    <n v="250"/>
    <n v="500"/>
    <n v="847"/>
    <n v="423500"/>
    <n v="211750"/>
    <n v="0.5"/>
    <n v="635250"/>
    <x v="1"/>
    <x v="0"/>
    <s v="southsouth"/>
    <x v="2"/>
    <x v="8"/>
    <x v="8"/>
    <x v="2"/>
    <x v="0"/>
  </r>
  <r>
    <n v="11118"/>
    <x v="3"/>
    <n v="5.3763440860215058E-3"/>
    <s v="jone.ai@yahoo.com"/>
    <s v="castle lite"/>
    <x v="2"/>
    <n v="6.6666666666666671E-3"/>
    <n v="180"/>
    <n v="450"/>
    <n v="968"/>
    <n v="435600"/>
    <n v="261360"/>
    <n v="0.6"/>
    <n v="696960"/>
    <x v="2"/>
    <x v="1"/>
    <s v="northwest"/>
    <x v="3"/>
    <x v="9"/>
    <x v="9"/>
    <x v="3"/>
    <x v="0"/>
  </r>
  <r>
    <n v="11119"/>
    <x v="6"/>
    <n v="1.2658227848101266E-2"/>
    <s v="morganny@gmail.com"/>
    <s v="eagle lager"/>
    <x v="3"/>
    <n v="6.6666666666666671E-3"/>
    <n v="170"/>
    <n v="250"/>
    <n v="832"/>
    <n v="208000"/>
    <n v="66560"/>
    <n v="0.32"/>
    <n v="274560"/>
    <x v="3"/>
    <x v="1"/>
    <s v="northeast "/>
    <x v="4"/>
    <x v="10"/>
    <x v="10"/>
    <x v="3"/>
    <x v="1"/>
  </r>
  <r>
    <n v="11120"/>
    <x v="3"/>
    <n v="5.3763440860215058E-3"/>
    <s v="jone.ai@yahoo.com"/>
    <s v="hero"/>
    <x v="4"/>
    <n v="6.7114093959731542E-3"/>
    <n v="150"/>
    <n v="200"/>
    <n v="763"/>
    <n v="152600"/>
    <n v="38150"/>
    <n v="0.25"/>
    <n v="190750"/>
    <x v="4"/>
    <x v="1"/>
    <s v="northcentral "/>
    <x v="4"/>
    <x v="11"/>
    <x v="11"/>
    <x v="3"/>
    <x v="1"/>
  </r>
  <r>
    <n v="11121"/>
    <x v="8"/>
    <n v="1.4492753623188406E-2"/>
    <s v="parentty@uk.com"/>
    <s v="beta malt"/>
    <x v="5"/>
    <n v="6.7114093959731542E-3"/>
    <n v="80"/>
    <n v="150"/>
    <n v="842"/>
    <n v="126300"/>
    <n v="58940"/>
    <n v="0.46666666666666667"/>
    <n v="185240"/>
    <x v="0"/>
    <x v="0"/>
    <s v="Southeast"/>
    <x v="0"/>
    <x v="0"/>
    <x v="0"/>
    <x v="0"/>
    <x v="2"/>
  </r>
  <r>
    <n v="11122"/>
    <x v="10"/>
    <n v="1.4492753623188406E-2"/>
    <s v="kivel_go@yahoo.com"/>
    <s v="grand malt"/>
    <x v="6"/>
    <n v="6.7114093959731542E-3"/>
    <n v="90"/>
    <n v="150"/>
    <n v="848"/>
    <n v="127200"/>
    <n v="50880"/>
    <n v="0.4"/>
    <n v="178080"/>
    <x v="1"/>
    <x v="0"/>
    <s v="west"/>
    <x v="1"/>
    <x v="1"/>
    <x v="1"/>
    <x v="0"/>
    <x v="1"/>
  </r>
  <r>
    <n v="11123"/>
    <x v="9"/>
    <n v="1.4492753623188406E-2"/>
    <s v="smithMan@yahoo.com"/>
    <s v="trophy"/>
    <x v="0"/>
    <n v="6.6666666666666671E-3"/>
    <n v="150"/>
    <n v="200"/>
    <n v="988"/>
    <n v="197600"/>
    <n v="49400"/>
    <n v="0.25"/>
    <n v="247000"/>
    <x v="2"/>
    <x v="1"/>
    <s v="southsouth"/>
    <x v="2"/>
    <x v="2"/>
    <x v="2"/>
    <x v="0"/>
    <x v="1"/>
  </r>
  <r>
    <n v="11124"/>
    <x v="8"/>
    <n v="1.4492753623188406E-2"/>
    <s v="parentty@uk.com"/>
    <s v="budweiser"/>
    <x v="1"/>
    <n v="6.6666666666666671E-3"/>
    <n v="250"/>
    <n v="500"/>
    <n v="876"/>
    <n v="438000"/>
    <n v="219000"/>
    <n v="0.5"/>
    <n v="657000"/>
    <x v="3"/>
    <x v="1"/>
    <s v="northwest"/>
    <x v="3"/>
    <x v="3"/>
    <x v="3"/>
    <x v="1"/>
    <x v="1"/>
  </r>
  <r>
    <n v="11125"/>
    <x v="1"/>
    <n v="8.4745762711864406E-3"/>
    <s v="gillhell@uk.com"/>
    <s v="castle lite"/>
    <x v="2"/>
    <n v="6.6666666666666671E-3"/>
    <n v="180"/>
    <n v="450"/>
    <n v="900"/>
    <n v="405000"/>
    <n v="243000"/>
    <n v="0.6"/>
    <n v="648000"/>
    <x v="4"/>
    <x v="1"/>
    <s v="northeast "/>
    <x v="4"/>
    <x v="4"/>
    <x v="4"/>
    <x v="1"/>
    <x v="0"/>
  </r>
  <r>
    <n v="11126"/>
    <x v="9"/>
    <n v="1.4492753623188406E-2"/>
    <s v="smithMan@yahoo.com"/>
    <s v="eagle lager"/>
    <x v="3"/>
    <n v="6.6666666666666671E-3"/>
    <n v="170"/>
    <n v="250"/>
    <n v="938"/>
    <n v="234500"/>
    <n v="75040"/>
    <n v="0.32"/>
    <n v="309540"/>
    <x v="0"/>
    <x v="0"/>
    <s v="northcentral "/>
    <x v="4"/>
    <x v="5"/>
    <x v="5"/>
    <x v="1"/>
    <x v="0"/>
  </r>
  <r>
    <n v="11127"/>
    <x v="3"/>
    <n v="5.3763440860215058E-3"/>
    <s v="jone.ai@yahoo.com"/>
    <s v="hero"/>
    <x v="4"/>
    <n v="6.7114093959731542E-3"/>
    <n v="150"/>
    <n v="200"/>
    <n v="731"/>
    <n v="146200"/>
    <n v="36550"/>
    <n v="0.25"/>
    <n v="182750"/>
    <x v="1"/>
    <x v="0"/>
    <s v="Southeast"/>
    <x v="0"/>
    <x v="6"/>
    <x v="6"/>
    <x v="2"/>
    <x v="1"/>
  </r>
  <r>
    <n v="11128"/>
    <x v="2"/>
    <n v="9.3457943925233638E-3"/>
    <s v="sorvi2000@gmail.com"/>
    <s v="beta malt"/>
    <x v="5"/>
    <n v="6.7114093959731542E-3"/>
    <n v="80"/>
    <n v="150"/>
    <n v="779"/>
    <n v="116850"/>
    <n v="54530"/>
    <n v="0.46666666666666667"/>
    <n v="171380"/>
    <x v="2"/>
    <x v="1"/>
    <s v="west"/>
    <x v="1"/>
    <x v="7"/>
    <x v="7"/>
    <x v="2"/>
    <x v="2"/>
  </r>
  <r>
    <n v="11129"/>
    <x v="0"/>
    <n v="7.3529411764705881E-3"/>
    <s v="jard@gmail.com"/>
    <s v="grand malt"/>
    <x v="6"/>
    <n v="6.7114093959731542E-3"/>
    <n v="90"/>
    <n v="150"/>
    <n v="900"/>
    <n v="135000"/>
    <n v="54000"/>
    <n v="0.4"/>
    <n v="189000"/>
    <x v="3"/>
    <x v="1"/>
    <s v="southsouth"/>
    <x v="2"/>
    <x v="8"/>
    <x v="8"/>
    <x v="2"/>
    <x v="0"/>
  </r>
  <r>
    <n v="11130"/>
    <x v="4"/>
    <n v="9.3457943925233638E-3"/>
    <s v="andy@gmail.com"/>
    <s v="trophy"/>
    <x v="0"/>
    <n v="6.6666666666666671E-3"/>
    <n v="150"/>
    <n v="200"/>
    <n v="953"/>
    <n v="190600"/>
    <n v="47650"/>
    <n v="0.25"/>
    <n v="238250"/>
    <x v="4"/>
    <x v="1"/>
    <s v="northwest"/>
    <x v="3"/>
    <x v="9"/>
    <x v="9"/>
    <x v="3"/>
    <x v="2"/>
  </r>
  <r>
    <n v="11131"/>
    <x v="7"/>
    <n v="2.0408163265306121E-2"/>
    <s v="howard_freeman@yahoo.com"/>
    <s v="budweiser"/>
    <x v="1"/>
    <n v="6.6666666666666671E-3"/>
    <n v="250"/>
    <n v="500"/>
    <n v="700"/>
    <n v="350000"/>
    <n v="175000"/>
    <n v="0.5"/>
    <n v="525000"/>
    <x v="0"/>
    <x v="0"/>
    <s v="northeast "/>
    <x v="4"/>
    <x v="10"/>
    <x v="10"/>
    <x v="3"/>
    <x v="0"/>
  </r>
  <r>
    <n v="11132"/>
    <x v="1"/>
    <n v="8.4745762711864406E-3"/>
    <s v="gillhell@uk.com"/>
    <s v="castle lite"/>
    <x v="2"/>
    <n v="6.6666666666666671E-3"/>
    <n v="180"/>
    <n v="450"/>
    <n v="721"/>
    <n v="324450"/>
    <n v="194670"/>
    <n v="0.6"/>
    <n v="519120"/>
    <x v="1"/>
    <x v="0"/>
    <s v="northcentral "/>
    <x v="4"/>
    <x v="11"/>
    <x v="11"/>
    <x v="3"/>
    <x v="1"/>
  </r>
  <r>
    <n v="11133"/>
    <x v="1"/>
    <n v="8.4745762711864406E-3"/>
    <s v="gillhell@uk.com"/>
    <s v="eagle lager"/>
    <x v="3"/>
    <n v="6.6666666666666671E-3"/>
    <n v="170"/>
    <n v="250"/>
    <n v="972"/>
    <n v="243000"/>
    <n v="77760"/>
    <n v="0.32"/>
    <n v="320760"/>
    <x v="2"/>
    <x v="1"/>
    <s v="Southeast"/>
    <x v="0"/>
    <x v="0"/>
    <x v="0"/>
    <x v="0"/>
    <x v="0"/>
  </r>
  <r>
    <n v="11134"/>
    <x v="10"/>
    <n v="1.4492753623188406E-2"/>
    <s v="kivel_go@yahoo.com"/>
    <s v="hero"/>
    <x v="4"/>
    <n v="6.7114093959731542E-3"/>
    <n v="150"/>
    <n v="200"/>
    <n v="860"/>
    <n v="172000"/>
    <n v="43000"/>
    <n v="0.25"/>
    <n v="215000"/>
    <x v="3"/>
    <x v="1"/>
    <s v="west"/>
    <x v="1"/>
    <x v="1"/>
    <x v="1"/>
    <x v="0"/>
    <x v="1"/>
  </r>
  <r>
    <n v="11135"/>
    <x v="3"/>
    <n v="5.3763440860215058E-3"/>
    <s v="jone.ai@yahoo.com"/>
    <s v="beta malt"/>
    <x v="5"/>
    <n v="6.7114093959731542E-3"/>
    <n v="80"/>
    <n v="150"/>
    <n v="811"/>
    <n v="121650"/>
    <n v="56770"/>
    <n v="0.46666666666666667"/>
    <n v="178420"/>
    <x v="4"/>
    <x v="1"/>
    <s v="southsouth"/>
    <x v="2"/>
    <x v="2"/>
    <x v="2"/>
    <x v="0"/>
    <x v="0"/>
  </r>
  <r>
    <n v="11136"/>
    <x v="6"/>
    <n v="1.2658227848101266E-2"/>
    <s v="morganny@gmail.com"/>
    <s v="grand malt"/>
    <x v="6"/>
    <n v="6.7114093959731542E-3"/>
    <n v="90"/>
    <n v="150"/>
    <n v="963"/>
    <n v="144450"/>
    <n v="57780"/>
    <n v="0.4"/>
    <n v="202230"/>
    <x v="0"/>
    <x v="0"/>
    <s v="northwest"/>
    <x v="3"/>
    <x v="3"/>
    <x v="3"/>
    <x v="1"/>
    <x v="0"/>
  </r>
  <r>
    <n v="11137"/>
    <x v="10"/>
    <n v="1.4492753623188406E-2"/>
    <s v="kivel_go@yahoo.com"/>
    <s v="trophy"/>
    <x v="0"/>
    <n v="6.6666666666666671E-3"/>
    <n v="150"/>
    <n v="200"/>
    <n v="974"/>
    <n v="194800"/>
    <n v="48700"/>
    <n v="0.25"/>
    <n v="243500"/>
    <x v="1"/>
    <x v="0"/>
    <s v="northeast "/>
    <x v="4"/>
    <x v="4"/>
    <x v="4"/>
    <x v="1"/>
    <x v="2"/>
  </r>
  <r>
    <n v="11138"/>
    <x v="2"/>
    <n v="9.3457943925233638E-3"/>
    <s v="sorvi2000@gmail.com"/>
    <s v="budweiser"/>
    <x v="1"/>
    <n v="6.6666666666666671E-3"/>
    <n v="250"/>
    <n v="500"/>
    <n v="839"/>
    <n v="419500"/>
    <n v="209750"/>
    <n v="0.5"/>
    <n v="629250"/>
    <x v="2"/>
    <x v="1"/>
    <s v="northcentral "/>
    <x v="4"/>
    <x v="5"/>
    <x v="5"/>
    <x v="1"/>
    <x v="0"/>
  </r>
  <r>
    <n v="11139"/>
    <x v="1"/>
    <n v="8.4745762711864406E-3"/>
    <s v="gillhell@uk.com"/>
    <s v="castle lite"/>
    <x v="2"/>
    <n v="6.6666666666666671E-3"/>
    <n v="180"/>
    <n v="450"/>
    <n v="907"/>
    <n v="408150"/>
    <n v="244890"/>
    <n v="0.6"/>
    <n v="653040"/>
    <x v="3"/>
    <x v="1"/>
    <s v="Southeast"/>
    <x v="0"/>
    <x v="6"/>
    <x v="6"/>
    <x v="2"/>
    <x v="2"/>
  </r>
  <r>
    <n v="11140"/>
    <x v="2"/>
    <n v="9.3457943925233638E-3"/>
    <s v="sorvi2000@gmail.com"/>
    <s v="eagle lager"/>
    <x v="3"/>
    <n v="6.6666666666666671E-3"/>
    <n v="170"/>
    <n v="250"/>
    <n v="949"/>
    <n v="237250"/>
    <n v="75920"/>
    <n v="0.32"/>
    <n v="313170"/>
    <x v="4"/>
    <x v="1"/>
    <s v="west"/>
    <x v="1"/>
    <x v="7"/>
    <x v="7"/>
    <x v="2"/>
    <x v="2"/>
  </r>
  <r>
    <n v="11141"/>
    <x v="5"/>
    <n v="1.7241379310344827E-2"/>
    <s v="thomp@uk.com"/>
    <s v="hero"/>
    <x v="4"/>
    <n v="6.7114093959731542E-3"/>
    <n v="150"/>
    <n v="200"/>
    <n v="903"/>
    <n v="180600"/>
    <n v="45150"/>
    <n v="0.25"/>
    <n v="225750"/>
    <x v="0"/>
    <x v="0"/>
    <s v="southsouth"/>
    <x v="2"/>
    <x v="8"/>
    <x v="8"/>
    <x v="2"/>
    <x v="0"/>
  </r>
  <r>
    <n v="11142"/>
    <x v="4"/>
    <n v="9.3457943925233638E-3"/>
    <s v="andy@gmail.com"/>
    <s v="beta malt"/>
    <x v="5"/>
    <n v="6.7114093959731542E-3"/>
    <n v="80"/>
    <n v="150"/>
    <n v="740"/>
    <n v="111000"/>
    <n v="51800"/>
    <n v="0.46666666666666667"/>
    <n v="162800"/>
    <x v="1"/>
    <x v="0"/>
    <s v="northwest"/>
    <x v="3"/>
    <x v="9"/>
    <x v="9"/>
    <x v="3"/>
    <x v="1"/>
  </r>
  <r>
    <n v="11143"/>
    <x v="0"/>
    <n v="7.3529411764705881E-3"/>
    <s v="jard@gmail.com"/>
    <s v="grand malt"/>
    <x v="6"/>
    <n v="6.7114093959731542E-3"/>
    <n v="90"/>
    <n v="150"/>
    <n v="962"/>
    <n v="144300"/>
    <n v="57720"/>
    <n v="0.4"/>
    <n v="202020"/>
    <x v="2"/>
    <x v="1"/>
    <s v="northeast "/>
    <x v="4"/>
    <x v="10"/>
    <x v="10"/>
    <x v="3"/>
    <x v="2"/>
  </r>
  <r>
    <n v="11144"/>
    <x v="0"/>
    <n v="7.3529411764705881E-3"/>
    <s v="jard@gmail.com"/>
    <s v="trophy"/>
    <x v="0"/>
    <n v="6.6666666666666671E-3"/>
    <n v="150"/>
    <n v="200"/>
    <n v="892"/>
    <n v="178400"/>
    <n v="44600"/>
    <n v="0.25"/>
    <n v="223000"/>
    <x v="3"/>
    <x v="1"/>
    <s v="northcentral "/>
    <x v="4"/>
    <x v="11"/>
    <x v="11"/>
    <x v="3"/>
    <x v="2"/>
  </r>
  <r>
    <n v="11145"/>
    <x v="4"/>
    <n v="9.3457943925233638E-3"/>
    <s v="andy@gmail.com"/>
    <s v="budweiser"/>
    <x v="1"/>
    <n v="6.6666666666666671E-3"/>
    <n v="250"/>
    <n v="500"/>
    <n v="816"/>
    <n v="408000"/>
    <n v="204000"/>
    <n v="0.5"/>
    <n v="612000"/>
    <x v="4"/>
    <x v="1"/>
    <s v="Southeast"/>
    <x v="0"/>
    <x v="0"/>
    <x v="0"/>
    <x v="0"/>
    <x v="0"/>
  </r>
  <r>
    <n v="11146"/>
    <x v="3"/>
    <n v="5.3763440860215058E-3"/>
    <s v="jone.ai@yahoo.com"/>
    <s v="castle lite"/>
    <x v="2"/>
    <n v="6.6666666666666671E-3"/>
    <n v="180"/>
    <n v="450"/>
    <n v="939"/>
    <n v="422550"/>
    <n v="253530"/>
    <n v="0.6"/>
    <n v="676080"/>
    <x v="0"/>
    <x v="0"/>
    <s v="west"/>
    <x v="1"/>
    <x v="1"/>
    <x v="1"/>
    <x v="0"/>
    <x v="2"/>
  </r>
  <r>
    <n v="11147"/>
    <x v="6"/>
    <n v="1.2658227848101266E-2"/>
    <s v="morganny@gmail.com"/>
    <s v="eagle lager"/>
    <x v="3"/>
    <n v="6.6666666666666671E-3"/>
    <n v="170"/>
    <n v="250"/>
    <n v="935"/>
    <n v="233750"/>
    <n v="74800"/>
    <n v="0.32"/>
    <n v="308550"/>
    <x v="1"/>
    <x v="0"/>
    <s v="southsouth"/>
    <x v="2"/>
    <x v="2"/>
    <x v="2"/>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7:A18" firstHeaderRow="1" firstDataRow="1" firstDataCol="0"/>
  <pivotFields count="22">
    <pivotField showAll="0"/>
    <pivotField showAll="0"/>
    <pivotField dataField="1" showAll="0" defaultSubtotal="0"/>
    <pivotField showAll="0"/>
    <pivotField showAll="0"/>
    <pivotField showAll="0"/>
    <pivotField showAll="0" defaultSubtotal="0"/>
    <pivotField showAll="0"/>
    <pivotField showAll="0"/>
    <pivotField showAll="0"/>
    <pivotField showAll="0"/>
    <pivotField showAll="0"/>
    <pivotField showAll="0" defaultSubtotal="0"/>
    <pivotField showAll="0" defaultSubtotal="0"/>
    <pivotField showAll="0"/>
    <pivotField showAll="0" defaultSubtotal="0"/>
    <pivotField showAll="0"/>
    <pivotField showAll="0"/>
    <pivotField showAll="0"/>
    <pivotField showAll="0" defaultSubtotal="0"/>
    <pivotField showAll="0" defaultSubtotal="0"/>
    <pivotField showAll="0"/>
  </pivotFields>
  <rowItems count="1">
    <i/>
  </rowItems>
  <colItems count="1">
    <i/>
  </colItems>
  <dataFields count="1">
    <dataField name="Sum of SALESPERSON COUNT" fld="2" baseField="0" baseItem="0" numFmtId="1"/>
  </dataFields>
  <formats count="6">
    <format dxfId="350">
      <pivotArea outline="0" collapsedLevelsAreSubtotals="1" fieldPosition="0"/>
    </format>
    <format dxfId="349">
      <pivotArea outline="0" collapsedLevelsAreSubtotals="1" fieldPosition="0"/>
    </format>
    <format dxfId="348">
      <pivotArea outline="0" collapsedLevelsAreSubtotals="1" fieldPosition="0"/>
    </format>
    <format dxfId="347">
      <pivotArea outline="0" collapsedLevelsAreSubtotals="1" fieldPosition="0"/>
    </format>
    <format dxfId="346">
      <pivotArea outline="0" collapsedLevelsAreSubtotals="1" fieldPosition="0"/>
    </format>
    <format dxfId="34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rofit by Brand" cacheId="1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2">
  <location ref="A18:B25" firstHeaderRow="1" firstDataRow="1" firstDataCol="1"/>
  <pivotFields count="22">
    <pivotField showAll="0"/>
    <pivotField showAll="0"/>
    <pivotField showAll="0" defaultSubtotal="0"/>
    <pivotField showAll="0"/>
    <pivotField showAll="0"/>
    <pivotField axis="axisRow" showAll="0" sortType="descending">
      <items count="8">
        <item x="5"/>
        <item x="1"/>
        <item x="2"/>
        <item x="3"/>
        <item x="6"/>
        <item x="4"/>
        <item x="0"/>
        <item t="default"/>
      </items>
      <autoSortScope>
        <pivotArea dataOnly="0" outline="0" fieldPosition="0">
          <references count="1">
            <reference field="4294967294" count="1" selected="0">
              <x v="0"/>
            </reference>
          </references>
        </pivotArea>
      </autoSortScope>
    </pivotField>
    <pivotField showAll="0" defaultSubtotal="0"/>
    <pivotField showAll="0"/>
    <pivotField showAll="0"/>
    <pivotField showAll="0"/>
    <pivotField showAll="0"/>
    <pivotField dataField="1" showAll="0"/>
    <pivotField showAll="0" defaultSubtotal="0"/>
    <pivotField showAll="0"/>
    <pivotField multipleItemSelectionAllowed="1" showAll="0" sortType="descending">
      <items count="6">
        <item x="3"/>
        <item x="0"/>
        <item x="1"/>
        <item x="4"/>
        <item x="2"/>
        <item t="default"/>
      </items>
      <autoSortScope>
        <pivotArea dataOnly="0" outline="0" fieldPosition="0">
          <references count="1">
            <reference field="4294967294" count="1" selected="0">
              <x v="0"/>
            </reference>
          </references>
        </pivotArea>
      </autoSortScope>
    </pivotField>
    <pivotField showAll="0" defaultSubtotal="0"/>
    <pivotField showAll="0"/>
    <pivotField showAll="0">
      <items count="6">
        <item x="4"/>
        <item x="3"/>
        <item x="0"/>
        <item x="2"/>
        <item x="1"/>
        <item t="default"/>
      </items>
    </pivotField>
    <pivotField showAll="0"/>
    <pivotField showAll="0" defaultSubtotal="0">
      <items count="12">
        <item x="0"/>
        <item x="1"/>
        <item x="2"/>
        <item x="3"/>
        <item x="4"/>
        <item x="5"/>
        <item x="6"/>
        <item x="7"/>
        <item x="8"/>
        <item x="9"/>
        <item x="10"/>
        <item x="11"/>
      </items>
    </pivotField>
    <pivotField showAll="0" defaultSubtotal="0"/>
    <pivotField showAll="0">
      <items count="4">
        <item x="2"/>
        <item x="1"/>
        <item x="0"/>
        <item t="default"/>
      </items>
    </pivotField>
  </pivotFields>
  <rowFields count="1">
    <field x="5"/>
  </rowFields>
  <rowItems count="7">
    <i>
      <x v="2"/>
    </i>
    <i>
      <x v="1"/>
    </i>
    <i>
      <x v="3"/>
    </i>
    <i>
      <x/>
    </i>
    <i>
      <x v="4"/>
    </i>
    <i>
      <x v="5"/>
    </i>
    <i>
      <x v="6"/>
    </i>
  </rowItems>
  <colItems count="1">
    <i/>
  </colItems>
  <dataFields count="1">
    <dataField name="Sum of PROFIT" fld="11" baseField="0" baseItem="0"/>
  </dataFields>
  <chartFormats count="8">
    <chartFormat chart="11" format="2" series="1">
      <pivotArea type="data" outline="0" fieldPosition="0">
        <references count="1">
          <reference field="4294967294" count="1" selected="0">
            <x v="0"/>
          </reference>
        </references>
      </pivotArea>
    </chartFormat>
    <chartFormat chart="12" format="11" series="1">
      <pivotArea type="data" outline="0" fieldPosition="0">
        <references count="1">
          <reference field="4294967294" count="1" selected="0">
            <x v="0"/>
          </reference>
        </references>
      </pivotArea>
    </chartFormat>
    <chartFormat chart="12" format="12">
      <pivotArea type="data" outline="0" fieldPosition="0">
        <references count="2">
          <reference field="4294967294" count="1" selected="0">
            <x v="0"/>
          </reference>
          <reference field="5" count="1" selected="0">
            <x v="1"/>
          </reference>
        </references>
      </pivotArea>
    </chartFormat>
    <chartFormat chart="12" format="13">
      <pivotArea type="data" outline="0" fieldPosition="0">
        <references count="2">
          <reference field="4294967294" count="1" selected="0">
            <x v="0"/>
          </reference>
          <reference field="5" count="1" selected="0">
            <x v="2"/>
          </reference>
        </references>
      </pivotArea>
    </chartFormat>
    <chartFormat chart="34"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 chart="4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rofit by Month" cacheId="1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9">
  <location ref="A29:D42" firstHeaderRow="1" firstDataRow="2" firstDataCol="1"/>
  <pivotFields count="22">
    <pivotField showAll="0"/>
    <pivotField showAll="0"/>
    <pivotField showAll="0" defaultSubtotal="0"/>
    <pivotField showAll="0"/>
    <pivotField showAll="0"/>
    <pivotField showAll="0" sortType="descending">
      <items count="8">
        <item x="5"/>
        <item x="1"/>
        <item x="2"/>
        <item x="3"/>
        <item x="6"/>
        <item x="4"/>
        <item x="0"/>
        <item t="default"/>
      </items>
      <autoSortScope>
        <pivotArea dataOnly="0" outline="0" fieldPosition="0">
          <references count="1">
            <reference field="4294967294" count="1" selected="0">
              <x v="0"/>
            </reference>
          </references>
        </pivotArea>
      </autoSortScope>
    </pivotField>
    <pivotField showAll="0" defaultSubtotal="0"/>
    <pivotField showAll="0"/>
    <pivotField showAll="0"/>
    <pivotField showAll="0"/>
    <pivotField showAll="0"/>
    <pivotField dataField="1" showAll="0"/>
    <pivotField showAll="0" defaultSubtotal="0"/>
    <pivotField showAll="0"/>
    <pivotField multipleItemSelectionAllowed="1" showAll="0" sortType="descending">
      <items count="6">
        <item x="3"/>
        <item x="0"/>
        <item x="1"/>
        <item x="4"/>
        <item x="2"/>
        <item t="default"/>
      </items>
      <autoSortScope>
        <pivotArea dataOnly="0" outline="0" fieldPosition="0">
          <references count="1">
            <reference field="4294967294" count="1" selected="0">
              <x v="0"/>
            </reference>
          </references>
        </pivotArea>
      </autoSortScope>
    </pivotField>
    <pivotField showAll="0" defaultSubtotal="0"/>
    <pivotField showAll="0"/>
    <pivotField showAll="0">
      <items count="6">
        <item x="4"/>
        <item x="3"/>
        <item x="0"/>
        <item x="2"/>
        <item x="1"/>
        <item t="default"/>
      </items>
    </pivotField>
    <pivotField showAll="0"/>
    <pivotField axis="axisRow" showAll="0" defaultSubtotal="0">
      <items count="12">
        <item x="0"/>
        <item x="1"/>
        <item x="2"/>
        <item x="3"/>
        <item x="4"/>
        <item x="5"/>
        <item x="6"/>
        <item x="7"/>
        <item x="8"/>
        <item x="9"/>
        <item x="10"/>
        <item x="11"/>
      </items>
    </pivotField>
    <pivotField showAll="0" defaultSubtotal="0"/>
    <pivotField axis="axisCol" showAll="0">
      <items count="4">
        <item x="2"/>
        <item x="1"/>
        <item x="0"/>
        <item t="default"/>
      </items>
    </pivotField>
  </pivotFields>
  <rowFields count="1">
    <field x="19"/>
  </rowFields>
  <rowItems count="12">
    <i>
      <x/>
    </i>
    <i>
      <x v="1"/>
    </i>
    <i>
      <x v="2"/>
    </i>
    <i>
      <x v="3"/>
    </i>
    <i>
      <x v="4"/>
    </i>
    <i>
      <x v="5"/>
    </i>
    <i>
      <x v="6"/>
    </i>
    <i>
      <x v="7"/>
    </i>
    <i>
      <x v="8"/>
    </i>
    <i>
      <x v="9"/>
    </i>
    <i>
      <x v="10"/>
    </i>
    <i>
      <x v="11"/>
    </i>
  </rowItems>
  <colFields count="1">
    <field x="21"/>
  </colFields>
  <colItems count="3">
    <i>
      <x/>
    </i>
    <i>
      <x v="1"/>
    </i>
    <i>
      <x v="2"/>
    </i>
  </colItems>
  <dataFields count="1">
    <dataField name="Sum of PROFIT" fld="11" baseField="0" baseItem="0"/>
  </dataFields>
  <chartFormats count="23">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 chart="13" format="7" series="1">
      <pivotArea type="data" outline="0" fieldPosition="0">
        <references count="2">
          <reference field="4294967294" count="1" selected="0">
            <x v="0"/>
          </reference>
          <reference field="21" count="1" selected="0">
            <x v="1"/>
          </reference>
        </references>
      </pivotArea>
    </chartFormat>
    <chartFormat chart="13" format="8" series="1">
      <pivotArea type="data" outline="0" fieldPosition="0">
        <references count="2">
          <reference field="4294967294" count="1" selected="0">
            <x v="0"/>
          </reference>
          <reference field="21" count="1" selected="0">
            <x v="2"/>
          </reference>
        </references>
      </pivotArea>
    </chartFormat>
    <chartFormat chart="13" format="9" series="1">
      <pivotArea type="data" outline="0" fieldPosition="0">
        <references count="2">
          <reference field="4294967294" count="1" selected="0">
            <x v="0"/>
          </reference>
          <reference field="21" count="1" selected="0">
            <x v="0"/>
          </reference>
        </references>
      </pivotArea>
    </chartFormat>
    <chartFormat chart="13" format="10">
      <pivotArea type="data" outline="0" fieldPosition="0">
        <references count="3">
          <reference field="4294967294" count="1" selected="0">
            <x v="0"/>
          </reference>
          <reference field="19" count="1" selected="0">
            <x v="4"/>
          </reference>
          <reference field="21" count="1" selected="0">
            <x v="0"/>
          </reference>
        </references>
      </pivotArea>
    </chartFormat>
    <chartFormat chart="15" format="11" series="1">
      <pivotArea type="data" outline="0" fieldPosition="0">
        <references count="2">
          <reference field="4294967294" count="1" selected="0">
            <x v="0"/>
          </reference>
          <reference field="21" count="1" selected="0">
            <x v="0"/>
          </reference>
        </references>
      </pivotArea>
    </chartFormat>
    <chartFormat chart="15" format="12">
      <pivotArea type="data" outline="0" fieldPosition="0">
        <references count="3">
          <reference field="4294967294" count="1" selected="0">
            <x v="0"/>
          </reference>
          <reference field="19" count="1" selected="0">
            <x v="4"/>
          </reference>
          <reference field="21" count="1" selected="0">
            <x v="0"/>
          </reference>
        </references>
      </pivotArea>
    </chartFormat>
    <chartFormat chart="15" format="13" series="1">
      <pivotArea type="data" outline="0" fieldPosition="0">
        <references count="2">
          <reference field="4294967294" count="1" selected="0">
            <x v="0"/>
          </reference>
          <reference field="21" count="1" selected="0">
            <x v="1"/>
          </reference>
        </references>
      </pivotArea>
    </chartFormat>
    <chartFormat chart="15" format="14" series="1">
      <pivotArea type="data" outline="0" fieldPosition="0">
        <references count="2">
          <reference field="4294967294" count="1" selected="0">
            <x v="0"/>
          </reference>
          <reference field="21" count="1" selected="0">
            <x v="2"/>
          </reference>
        </references>
      </pivotArea>
    </chartFormat>
    <chartFormat chart="16" format="15" series="1">
      <pivotArea type="data" outline="0" fieldPosition="0">
        <references count="2">
          <reference field="4294967294" count="1" selected="0">
            <x v="0"/>
          </reference>
          <reference field="21" count="1" selected="0">
            <x v="0"/>
          </reference>
        </references>
      </pivotArea>
    </chartFormat>
    <chartFormat chart="16" format="16">
      <pivotArea type="data" outline="0" fieldPosition="0">
        <references count="3">
          <reference field="4294967294" count="1" selected="0">
            <x v="0"/>
          </reference>
          <reference field="19" count="1" selected="0">
            <x v="4"/>
          </reference>
          <reference field="21" count="1" selected="0">
            <x v="0"/>
          </reference>
        </references>
      </pivotArea>
    </chartFormat>
    <chartFormat chart="16" format="17" series="1">
      <pivotArea type="data" outline="0" fieldPosition="0">
        <references count="2">
          <reference field="4294967294" count="1" selected="0">
            <x v="0"/>
          </reference>
          <reference field="21" count="1" selected="0">
            <x v="1"/>
          </reference>
        </references>
      </pivotArea>
    </chartFormat>
    <chartFormat chart="16" format="18" series="1">
      <pivotArea type="data" outline="0" fieldPosition="0">
        <references count="2">
          <reference field="4294967294" count="1" selected="0">
            <x v="0"/>
          </reference>
          <reference field="21" count="1" selected="0">
            <x v="2"/>
          </reference>
        </references>
      </pivotArea>
    </chartFormat>
    <chartFormat chart="16" format="19" series="1">
      <pivotArea type="data" outline="0" fieldPosition="0">
        <references count="1">
          <reference field="4294967294" count="1" selected="0">
            <x v="0"/>
          </reference>
        </references>
      </pivotArea>
    </chartFormat>
    <chartFormat chart="15" format="15" series="1">
      <pivotArea type="data" outline="0" fieldPosition="0">
        <references count="1">
          <reference field="4294967294" count="1" selected="0">
            <x v="0"/>
          </reference>
        </references>
      </pivotArea>
    </chartFormat>
    <chartFormat chart="18" format="24" series="1">
      <pivotArea type="data" outline="0" fieldPosition="0">
        <references count="2">
          <reference field="4294967294" count="1" selected="0">
            <x v="0"/>
          </reference>
          <reference field="21" count="1" selected="0">
            <x v="0"/>
          </reference>
        </references>
      </pivotArea>
    </chartFormat>
    <chartFormat chart="18" format="25">
      <pivotArea type="data" outline="0" fieldPosition="0">
        <references count="3">
          <reference field="4294967294" count="1" selected="0">
            <x v="0"/>
          </reference>
          <reference field="19" count="1" selected="0">
            <x v="4"/>
          </reference>
          <reference field="21" count="1" selected="0">
            <x v="0"/>
          </reference>
        </references>
      </pivotArea>
    </chartFormat>
    <chartFormat chart="18" format="26" series="1">
      <pivotArea type="data" outline="0" fieldPosition="0">
        <references count="2">
          <reference field="4294967294" count="1" selected="0">
            <x v="0"/>
          </reference>
          <reference field="21" count="1" selected="0">
            <x v="1"/>
          </reference>
        </references>
      </pivotArea>
    </chartFormat>
    <chartFormat chart="18" format="27" series="1">
      <pivotArea type="data" outline="0" fieldPosition="0">
        <references count="2">
          <reference field="4294967294" count="1" selected="0">
            <x v="0"/>
          </reference>
          <reference field="21" count="1" selected="0">
            <x v="2"/>
          </reference>
        </references>
      </pivotArea>
    </chartFormat>
    <chartFormat chart="18" format="2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rofit %" cacheId="1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1">
  <location ref="A46:D59" firstHeaderRow="1" firstDataRow="2" firstDataCol="1"/>
  <pivotFields count="22">
    <pivotField showAll="0"/>
    <pivotField showAll="0"/>
    <pivotField showAll="0" defaultSubtotal="0"/>
    <pivotField showAll="0"/>
    <pivotField showAll="0"/>
    <pivotField showAll="0">
      <items count="8">
        <item x="5"/>
        <item x="1"/>
        <item x="2"/>
        <item x="3"/>
        <item x="6"/>
        <item x="4"/>
        <item x="0"/>
        <item t="default"/>
      </items>
    </pivotField>
    <pivotField showAll="0" defaultSubtotal="0"/>
    <pivotField showAll="0"/>
    <pivotField showAll="0"/>
    <pivotField showAll="0"/>
    <pivotField showAll="0"/>
    <pivotField showAll="0"/>
    <pivotField dataField="1" showAll="0" defaultSubtotal="0"/>
    <pivotField showAll="0"/>
    <pivotField multipleItemSelectionAllowed="1" showAll="0">
      <items count="6">
        <item x="3"/>
        <item x="0"/>
        <item x="1"/>
        <item x="4"/>
        <item x="2"/>
        <item t="default"/>
      </items>
    </pivotField>
    <pivotField showAll="0" defaultSubtotal="0"/>
    <pivotField showAll="0"/>
    <pivotField showAll="0">
      <items count="6">
        <item x="4"/>
        <item x="3"/>
        <item x="0"/>
        <item x="2"/>
        <item x="1"/>
        <item t="default"/>
      </items>
    </pivotField>
    <pivotField showAll="0">
      <items count="13">
        <item x="0"/>
        <item x="1"/>
        <item x="2"/>
        <item x="3"/>
        <item x="4"/>
        <item x="5"/>
        <item x="6"/>
        <item x="7"/>
        <item x="8"/>
        <item x="9"/>
        <item x="10"/>
        <item x="11"/>
        <item t="default"/>
      </items>
    </pivotField>
    <pivotField axis="axisRow" showAll="0" defaultSubtotal="0">
      <items count="12">
        <item x="0"/>
        <item x="1"/>
        <item x="2"/>
        <item x="3"/>
        <item x="4"/>
        <item x="5"/>
        <item x="6"/>
        <item x="7"/>
        <item x="8"/>
        <item x="9"/>
        <item x="10"/>
        <item x="11"/>
      </items>
    </pivotField>
    <pivotField showAll="0" defaultSubtotal="0"/>
    <pivotField axis="axisCol" showAll="0">
      <items count="4">
        <item x="2"/>
        <item x="1"/>
        <item x="0"/>
        <item t="default"/>
      </items>
    </pivotField>
  </pivotFields>
  <rowFields count="1">
    <field x="19"/>
  </rowFields>
  <rowItems count="12">
    <i>
      <x/>
    </i>
    <i>
      <x v="1"/>
    </i>
    <i>
      <x v="2"/>
    </i>
    <i>
      <x v="3"/>
    </i>
    <i>
      <x v="4"/>
    </i>
    <i>
      <x v="5"/>
    </i>
    <i>
      <x v="6"/>
    </i>
    <i>
      <x v="7"/>
    </i>
    <i>
      <x v="8"/>
    </i>
    <i>
      <x v="9"/>
    </i>
    <i>
      <x v="10"/>
    </i>
    <i>
      <x v="11"/>
    </i>
  </rowItems>
  <colFields count="1">
    <field x="21"/>
  </colFields>
  <colItems count="3">
    <i>
      <x/>
    </i>
    <i>
      <x v="1"/>
    </i>
    <i>
      <x v="2"/>
    </i>
  </colItems>
  <dataFields count="1">
    <dataField name="Sum of PROFIT %" fld="12" baseField="0" baseItem="0"/>
  </dataFields>
  <chartFormats count="12">
    <chartFormat chart="16" format="40" series="1">
      <pivotArea type="data" outline="0" fieldPosition="0">
        <references count="2">
          <reference field="4294967294" count="1" selected="0">
            <x v="0"/>
          </reference>
          <reference field="21" count="1" selected="0">
            <x v="0"/>
          </reference>
        </references>
      </pivotArea>
    </chartFormat>
    <chartFormat chart="16" format="41" series="1">
      <pivotArea type="data" outline="0" fieldPosition="0">
        <references count="2">
          <reference field="4294967294" count="1" selected="0">
            <x v="0"/>
          </reference>
          <reference field="21" count="1" selected="0">
            <x v="1"/>
          </reference>
        </references>
      </pivotArea>
    </chartFormat>
    <chartFormat chart="16" format="42" series="1">
      <pivotArea type="data" outline="0" fieldPosition="0">
        <references count="2">
          <reference field="4294967294" count="1" selected="0">
            <x v="0"/>
          </reference>
          <reference field="21" count="1" selected="0">
            <x v="2"/>
          </reference>
        </references>
      </pivotArea>
    </chartFormat>
    <chartFormat chart="16" format="43" series="1">
      <pivotArea type="data" outline="0" fieldPosition="0">
        <references count="1">
          <reference field="4294967294" count="1" selected="0">
            <x v="0"/>
          </reference>
        </references>
      </pivotArea>
    </chartFormat>
    <chartFormat chart="18" format="47" series="1">
      <pivotArea type="data" outline="0" fieldPosition="0">
        <references count="2">
          <reference field="4294967294" count="1" selected="0">
            <x v="0"/>
          </reference>
          <reference field="21" count="1" selected="0">
            <x v="0"/>
          </reference>
        </references>
      </pivotArea>
    </chartFormat>
    <chartFormat chart="18" format="48" series="1">
      <pivotArea type="data" outline="0" fieldPosition="0">
        <references count="2">
          <reference field="4294967294" count="1" selected="0">
            <x v="0"/>
          </reference>
          <reference field="21" count="1" selected="0">
            <x v="1"/>
          </reference>
        </references>
      </pivotArea>
    </chartFormat>
    <chartFormat chart="18" format="49" series="1">
      <pivotArea type="data" outline="0" fieldPosition="0">
        <references count="2">
          <reference field="4294967294" count="1" selected="0">
            <x v="0"/>
          </reference>
          <reference field="21" count="1" selected="0">
            <x v="2"/>
          </reference>
        </references>
      </pivotArea>
    </chartFormat>
    <chartFormat chart="20" format="53" series="1">
      <pivotArea type="data" outline="0" fieldPosition="0">
        <references count="2">
          <reference field="4294967294" count="1" selected="0">
            <x v="0"/>
          </reference>
          <reference field="21" count="1" selected="0">
            <x v="0"/>
          </reference>
        </references>
      </pivotArea>
    </chartFormat>
    <chartFormat chart="20" format="54" series="1">
      <pivotArea type="data" outline="0" fieldPosition="0">
        <references count="2">
          <reference field="4294967294" count="1" selected="0">
            <x v="0"/>
          </reference>
          <reference field="21" count="1" selected="0">
            <x v="1"/>
          </reference>
        </references>
      </pivotArea>
    </chartFormat>
    <chartFormat chart="20" format="55" series="1">
      <pivotArea type="data" outline="0" fieldPosition="0">
        <references count="2">
          <reference field="4294967294" count="1" selected="0">
            <x v="0"/>
          </reference>
          <reference field="21" count="1" selected="0">
            <x v="2"/>
          </reference>
        </references>
      </pivotArea>
    </chartFormat>
    <chartFormat chart="18" format="50" series="1">
      <pivotArea type="data" outline="0" fieldPosition="0">
        <references count="1">
          <reference field="4294967294" count="1" selected="0">
            <x v="0"/>
          </reference>
        </references>
      </pivotArea>
    </chartFormat>
    <chartFormat chart="20" format="5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rofit by Country" cacheId="1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6">
  <location ref="A2:B7" firstHeaderRow="1" firstDataRow="1" firstDataCol="1"/>
  <pivotFields count="22">
    <pivotField showAll="0"/>
    <pivotField showAll="0"/>
    <pivotField showAll="0" defaultSubtotal="0"/>
    <pivotField showAll="0"/>
    <pivotField showAll="0"/>
    <pivotField showAll="0">
      <items count="8">
        <item x="5"/>
        <item x="1"/>
        <item x="2"/>
        <item x="3"/>
        <item x="6"/>
        <item x="4"/>
        <item x="0"/>
        <item t="default"/>
      </items>
    </pivotField>
    <pivotField showAll="0" defaultSubtotal="0"/>
    <pivotField showAll="0"/>
    <pivotField showAll="0"/>
    <pivotField showAll="0"/>
    <pivotField showAll="0"/>
    <pivotField dataField="1" showAll="0"/>
    <pivotField showAll="0" defaultSubtotal="0"/>
    <pivotField showAll="0"/>
    <pivotField axis="axisRow" multipleItemSelectionAllowed="1" showAll="0" sortType="ascending">
      <items count="6">
        <item x="3"/>
        <item x="0"/>
        <item x="1"/>
        <item x="4"/>
        <item x="2"/>
        <item t="default"/>
      </items>
      <autoSortScope>
        <pivotArea dataOnly="0" outline="0" fieldPosition="0">
          <references count="1">
            <reference field="4294967294" count="1" selected="0">
              <x v="0"/>
            </reference>
          </references>
        </pivotArea>
      </autoSortScope>
    </pivotField>
    <pivotField showAll="0" defaultSubtotal="0"/>
    <pivotField showAll="0"/>
    <pivotField showAll="0">
      <items count="6">
        <item x="4"/>
        <item x="3"/>
        <item x="0"/>
        <item x="2"/>
        <item x="1"/>
        <item t="default"/>
      </items>
    </pivotField>
    <pivotField showAll="0"/>
    <pivotField showAll="0" defaultSubtotal="0">
      <items count="12">
        <item x="0"/>
        <item x="1"/>
        <item x="2"/>
        <item x="3"/>
        <item x="4"/>
        <item x="5"/>
        <item x="6"/>
        <item x="7"/>
        <item x="8"/>
        <item x="9"/>
        <item x="10"/>
        <item x="11"/>
      </items>
    </pivotField>
    <pivotField showAll="0" defaultSubtotal="0"/>
    <pivotField showAll="0">
      <items count="4">
        <item x="2"/>
        <item x="1"/>
        <item x="0"/>
        <item t="default"/>
      </items>
    </pivotField>
  </pivotFields>
  <rowFields count="1">
    <field x="14"/>
  </rowFields>
  <rowItems count="5">
    <i>
      <x v="4"/>
    </i>
    <i>
      <x/>
    </i>
    <i>
      <x v="1"/>
    </i>
    <i>
      <x v="2"/>
    </i>
    <i>
      <x v="3"/>
    </i>
  </rowItems>
  <colItems count="1">
    <i/>
  </colItems>
  <dataFields count="1">
    <dataField name="Sum of PROFIT" fld="11" baseField="0" baseItem="0"/>
  </dataFields>
  <chartFormats count="3">
    <chartFormat chart="11" format="10" series="1">
      <pivotArea type="data" outline="0" fieldPosition="0">
        <references count="1">
          <reference field="4294967294" count="1" selected="0">
            <x v="0"/>
          </reference>
        </references>
      </pivotArea>
    </chartFormat>
    <chartFormat chart="13" format="12" series="1">
      <pivotArea type="data" outline="0" fieldPosition="0">
        <references count="1">
          <reference field="4294967294" count="1" selected="0">
            <x v="0"/>
          </reference>
        </references>
      </pivotArea>
    </chartFormat>
    <chartFormat chart="15"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Consumption by Region" cacheId="1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4">
  <location ref="A49:B54" firstHeaderRow="1" firstDataRow="1" firstDataCol="1"/>
  <pivotFields count="22">
    <pivotField showAll="0"/>
    <pivotField showAll="0"/>
    <pivotField showAll="0" defaultSubtotal="0"/>
    <pivotField showAll="0"/>
    <pivotField showAll="0"/>
    <pivotField showAll="0" sortType="descending">
      <items count="8">
        <item x="5"/>
        <item x="1"/>
        <item x="2"/>
        <item x="3"/>
        <item x="6"/>
        <item x="4"/>
        <item x="0"/>
        <item t="default"/>
      </items>
      <autoSortScope>
        <pivotArea dataOnly="0" outline="0" fieldPosition="0">
          <references count="1">
            <reference field="4294967294" count="1" selected="0">
              <x v="0"/>
            </reference>
          </references>
        </pivotArea>
      </autoSortScope>
    </pivotField>
    <pivotField showAll="0" defaultSubtotal="0"/>
    <pivotField showAll="0"/>
    <pivotField showAll="0"/>
    <pivotField dataField="1" showAll="0"/>
    <pivotField showAll="0"/>
    <pivotField showAll="0"/>
    <pivotField showAll="0"/>
    <pivotField showAll="0"/>
    <pivotField showAll="0">
      <items count="6">
        <item x="3"/>
        <item x="0"/>
        <item x="1"/>
        <item x="4"/>
        <item x="2"/>
        <item t="default"/>
      </items>
    </pivotField>
    <pivotField showAll="0"/>
    <pivotField showAll="0"/>
    <pivotField axis="axisRow" showAll="0">
      <items count="6">
        <item x="4"/>
        <item x="3"/>
        <item x="0"/>
        <item x="2"/>
        <item x="1"/>
        <item t="default"/>
      </items>
    </pivotField>
    <pivotField showAll="0"/>
    <pivotField showAll="0">
      <items count="13">
        <item x="0"/>
        <item x="1"/>
        <item x="2"/>
        <item x="3"/>
        <item x="4"/>
        <item x="5"/>
        <item x="6"/>
        <item x="7"/>
        <item x="8"/>
        <item x="9"/>
        <item x="10"/>
        <item x="11"/>
        <item t="default"/>
      </items>
    </pivotField>
    <pivotField showAll="0" defaultSubtotal="0"/>
    <pivotField showAll="0">
      <items count="4">
        <item x="2"/>
        <item x="1"/>
        <item x="0"/>
        <item t="default"/>
      </items>
    </pivotField>
  </pivotFields>
  <rowFields count="1">
    <field x="17"/>
  </rowFields>
  <rowItems count="5">
    <i>
      <x/>
    </i>
    <i>
      <x v="1"/>
    </i>
    <i>
      <x v="2"/>
    </i>
    <i>
      <x v="3"/>
    </i>
    <i>
      <x v="4"/>
    </i>
  </rowItems>
  <colItems count="1">
    <i/>
  </colItems>
  <dataFields count="1">
    <dataField name="Sum of QUANTITY" fld="9" baseField="0" baseItem="0"/>
  </dataFields>
  <chartFormats count="5">
    <chartFormat chart="7" format="13"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Consumption by Years" cacheId="1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4">
  <location ref="A15:B18" firstHeaderRow="1" firstDataRow="1" firstDataCol="1"/>
  <pivotFields count="22">
    <pivotField showAll="0"/>
    <pivotField showAll="0"/>
    <pivotField showAll="0" defaultSubtotal="0"/>
    <pivotField showAll="0"/>
    <pivotField showAll="0"/>
    <pivotField showAll="0" sortType="descending">
      <items count="8">
        <item x="5"/>
        <item x="1"/>
        <item x="2"/>
        <item x="3"/>
        <item x="6"/>
        <item x="4"/>
        <item x="0"/>
        <item t="default"/>
      </items>
      <autoSortScope>
        <pivotArea dataOnly="0" outline="0" fieldPosition="0">
          <references count="1">
            <reference field="4294967294" count="1" selected="0">
              <x v="0"/>
            </reference>
          </references>
        </pivotArea>
      </autoSortScope>
    </pivotField>
    <pivotField showAll="0" defaultSubtotal="0"/>
    <pivotField showAll="0"/>
    <pivotField showAll="0"/>
    <pivotField dataField="1" showAll="0"/>
    <pivotField showAll="0"/>
    <pivotField showAll="0"/>
    <pivotField showAll="0"/>
    <pivotField showAll="0"/>
    <pivotField showAll="0">
      <items count="6">
        <item x="3"/>
        <item x="0"/>
        <item x="1"/>
        <item x="4"/>
        <item x="2"/>
        <item t="default"/>
      </items>
    </pivotField>
    <pivotField showAll="0"/>
    <pivotField showAll="0"/>
    <pivotField showAll="0">
      <items count="6">
        <item x="4"/>
        <item x="3"/>
        <item x="0"/>
        <item x="2"/>
        <item x="1"/>
        <item t="default"/>
      </items>
    </pivotField>
    <pivotField showAll="0"/>
    <pivotField showAll="0">
      <items count="13">
        <item x="0"/>
        <item x="1"/>
        <item x="2"/>
        <item x="3"/>
        <item x="4"/>
        <item x="5"/>
        <item x="6"/>
        <item x="7"/>
        <item x="8"/>
        <item x="9"/>
        <item x="10"/>
        <item x="11"/>
        <item t="default"/>
      </items>
    </pivotField>
    <pivotField showAll="0" defaultSubtotal="0"/>
    <pivotField axis="axisRow" showAll="0">
      <items count="4">
        <item x="2"/>
        <item x="1"/>
        <item x="0"/>
        <item t="default"/>
      </items>
    </pivotField>
  </pivotFields>
  <rowFields count="1">
    <field x="21"/>
  </rowFields>
  <rowItems count="3">
    <i>
      <x/>
    </i>
    <i>
      <x v="1"/>
    </i>
    <i>
      <x v="2"/>
    </i>
  </rowItems>
  <colItems count="1">
    <i/>
  </colItems>
  <dataFields count="1">
    <dataField name="Sum of QUANTITY" fld="9" baseField="0" baseItem="0"/>
  </dataFields>
  <chartFormats count="3">
    <chartFormat chart="11" format="3"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Consumption by brands" cacheId="1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1">
  <location ref="A3:B10" firstHeaderRow="1" firstDataRow="1" firstDataCol="1"/>
  <pivotFields count="22">
    <pivotField showAll="0"/>
    <pivotField showAll="0"/>
    <pivotField showAll="0" defaultSubtotal="0"/>
    <pivotField showAll="0"/>
    <pivotField showAll="0"/>
    <pivotField axis="axisRow" showAll="0" sortType="descending">
      <items count="8">
        <item x="5"/>
        <item x="1"/>
        <item x="2"/>
        <item x="3"/>
        <item x="6"/>
        <item x="4"/>
        <item x="0"/>
        <item t="default"/>
      </items>
      <autoSortScope>
        <pivotArea dataOnly="0" outline="0" fieldPosition="0">
          <references count="1">
            <reference field="4294967294" count="1" selected="0">
              <x v="0"/>
            </reference>
          </references>
        </pivotArea>
      </autoSortScope>
    </pivotField>
    <pivotField showAll="0" defaultSubtotal="0"/>
    <pivotField showAll="0"/>
    <pivotField showAll="0"/>
    <pivotField dataField="1" showAll="0"/>
    <pivotField showAll="0"/>
    <pivotField showAll="0"/>
    <pivotField showAll="0"/>
    <pivotField showAll="0"/>
    <pivotField showAll="0">
      <items count="6">
        <item x="3"/>
        <item x="0"/>
        <item x="1"/>
        <item x="4"/>
        <item x="2"/>
        <item t="default"/>
      </items>
    </pivotField>
    <pivotField showAll="0"/>
    <pivotField showAll="0"/>
    <pivotField showAll="0">
      <items count="6">
        <item x="4"/>
        <item x="3"/>
        <item x="0"/>
        <item x="2"/>
        <item x="1"/>
        <item t="default"/>
      </items>
    </pivotField>
    <pivotField showAll="0"/>
    <pivotField showAll="0">
      <items count="13">
        <item x="0"/>
        <item x="1"/>
        <item x="2"/>
        <item x="3"/>
        <item x="4"/>
        <item x="5"/>
        <item x="6"/>
        <item x="7"/>
        <item x="8"/>
        <item x="9"/>
        <item x="10"/>
        <item x="11"/>
        <item t="default"/>
      </items>
    </pivotField>
    <pivotField showAll="0" defaultSubtotal="0"/>
    <pivotField showAll="0">
      <items count="4">
        <item x="2"/>
        <item x="1"/>
        <item x="0"/>
        <item t="default"/>
      </items>
    </pivotField>
  </pivotFields>
  <rowFields count="1">
    <field x="5"/>
  </rowFields>
  <rowItems count="7">
    <i>
      <x v="5"/>
    </i>
    <i>
      <x v="2"/>
    </i>
    <i>
      <x v="6"/>
    </i>
    <i>
      <x v="3"/>
    </i>
    <i>
      <x v="4"/>
    </i>
    <i>
      <x v="1"/>
    </i>
    <i>
      <x/>
    </i>
  </rowItems>
  <colItems count="1">
    <i/>
  </colItems>
  <dataFields count="1">
    <dataField name="Sum of QUANTITY" fld="9" baseField="0" baseItem="0"/>
  </dataFields>
  <chartFormats count="3">
    <chartFormat chart="18" format="3"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Consumption by Quarter" cacheId="1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9">
  <location ref="A61:B65" firstHeaderRow="1" firstDataRow="1" firstDataCol="1"/>
  <pivotFields count="22">
    <pivotField showAll="0"/>
    <pivotField showAll="0"/>
    <pivotField showAll="0" defaultSubtotal="0"/>
    <pivotField showAll="0"/>
    <pivotField showAll="0"/>
    <pivotField showAll="0">
      <items count="8">
        <item x="5"/>
        <item x="1"/>
        <item x="2"/>
        <item x="3"/>
        <item x="6"/>
        <item x="4"/>
        <item x="0"/>
        <item t="default"/>
      </items>
    </pivotField>
    <pivotField showAll="0" defaultSubtotal="0"/>
    <pivotField showAll="0"/>
    <pivotField showAll="0"/>
    <pivotField dataField="1" showAll="0"/>
    <pivotField showAll="0"/>
    <pivotField showAll="0"/>
    <pivotField showAll="0"/>
    <pivotField showAll="0"/>
    <pivotField showAll="0">
      <items count="6">
        <item x="3"/>
        <item x="0"/>
        <item x="1"/>
        <item x="4"/>
        <item x="2"/>
        <item t="default"/>
      </items>
    </pivotField>
    <pivotField showAll="0"/>
    <pivotField showAll="0"/>
    <pivotField showAll="0">
      <items count="6">
        <item x="4"/>
        <item x="3"/>
        <item x="0"/>
        <item x="2"/>
        <item x="1"/>
        <item t="default"/>
      </items>
    </pivotField>
    <pivotField showAll="0"/>
    <pivotField showAll="0">
      <items count="13">
        <item x="0"/>
        <item x="1"/>
        <item x="2"/>
        <item x="3"/>
        <item x="4"/>
        <item x="5"/>
        <item x="6"/>
        <item x="7"/>
        <item x="8"/>
        <item x="9"/>
        <item x="10"/>
        <item x="11"/>
        <item t="default"/>
      </items>
    </pivotField>
    <pivotField axis="axisRow" showAll="0" defaultSubtotal="0">
      <items count="4">
        <item x="0"/>
        <item x="1"/>
        <item x="2"/>
        <item x="3"/>
      </items>
    </pivotField>
    <pivotField showAll="0">
      <items count="4">
        <item x="2"/>
        <item x="1"/>
        <item x="0"/>
        <item t="default"/>
      </items>
    </pivotField>
  </pivotFields>
  <rowFields count="1">
    <field x="20"/>
  </rowFields>
  <rowItems count="4">
    <i>
      <x/>
    </i>
    <i>
      <x v="1"/>
    </i>
    <i>
      <x v="2"/>
    </i>
    <i>
      <x v="3"/>
    </i>
  </rowItems>
  <colItems count="1">
    <i/>
  </colItems>
  <dataFields count="1">
    <dataField name="Sum of QUANTITY" fld="9" baseField="0" baseItem="0"/>
  </dataFields>
  <chartFormats count="1">
    <chartFormat chart="1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1:B7" firstHeaderRow="1" firstDataRow="1" firstDataCol="1"/>
  <pivotFields count="22">
    <pivotField showAll="0"/>
    <pivotField showAll="0"/>
    <pivotField showAll="0" defaultSubtotal="0"/>
    <pivotField showAll="0"/>
    <pivotField showAll="0"/>
    <pivotField showAll="0">
      <items count="8">
        <item x="5"/>
        <item x="1"/>
        <item x="2"/>
        <item x="3"/>
        <item x="6"/>
        <item x="4"/>
        <item x="0"/>
        <item t="default"/>
      </items>
    </pivotField>
    <pivotField showAll="0" defaultSubtotal="0"/>
    <pivotField showAll="0"/>
    <pivotField showAll="0"/>
    <pivotField showAll="0"/>
    <pivotField showAll="0"/>
    <pivotField dataField="1" showAll="0"/>
    <pivotField showAll="0"/>
    <pivotField showAll="0"/>
    <pivotField axis="axisRow" showAll="0" sortType="descending">
      <items count="6">
        <item x="3"/>
        <item x="0"/>
        <item x="1"/>
        <item x="4"/>
        <item x="2"/>
        <item t="default"/>
      </items>
      <autoSortScope>
        <pivotArea dataOnly="0" outline="0" fieldPosition="0">
          <references count="1">
            <reference field="4294967294" count="1" selected="0">
              <x v="0"/>
            </reference>
          </references>
        </pivotArea>
      </autoSortScope>
    </pivotField>
    <pivotField showAll="0"/>
    <pivotField showAll="0"/>
    <pivotField showAll="0">
      <items count="6">
        <item x="4"/>
        <item x="3"/>
        <item x="0"/>
        <item x="2"/>
        <item x="1"/>
        <item t="default"/>
      </items>
    </pivotField>
    <pivotField showAll="0"/>
    <pivotField showAll="0">
      <items count="13">
        <item x="0"/>
        <item x="1"/>
        <item x="2"/>
        <item x="3"/>
        <item x="4"/>
        <item x="5"/>
        <item x="6"/>
        <item x="7"/>
        <item x="8"/>
        <item x="9"/>
        <item x="10"/>
        <item x="11"/>
        <item t="default"/>
      </items>
    </pivotField>
    <pivotField showAll="0">
      <items count="5">
        <item x="0"/>
        <item x="1"/>
        <item x="2"/>
        <item x="3"/>
        <item t="default"/>
      </items>
    </pivotField>
    <pivotField showAll="0">
      <items count="4">
        <item x="2"/>
        <item x="1"/>
        <item x="0"/>
        <item t="default"/>
      </items>
    </pivotField>
  </pivotFields>
  <rowFields count="1">
    <field x="14"/>
  </rowFields>
  <rowItems count="6">
    <i>
      <x v="3"/>
    </i>
    <i>
      <x v="2"/>
    </i>
    <i>
      <x v="1"/>
    </i>
    <i>
      <x/>
    </i>
    <i>
      <x v="4"/>
    </i>
    <i t="grand">
      <x/>
    </i>
  </rowItems>
  <colItems count="1">
    <i/>
  </colItems>
  <dataFields count="1">
    <dataField name="Sum of PROFIT" fld="11" baseField="0" baseItem="0"/>
  </dataFields>
  <chartFormats count="2">
    <chartFormat chart="13" format="2"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PivotTable3"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0:C36" firstHeaderRow="0" firstDataRow="1" firstDataCol="1"/>
  <pivotFields count="22">
    <pivotField showAll="0"/>
    <pivotField showAll="0"/>
    <pivotField showAll="0" defaultSubtotal="0"/>
    <pivotField showAll="0"/>
    <pivotField showAll="0"/>
    <pivotField dataField="1" showAll="0" sortType="descending">
      <items count="8">
        <item x="5"/>
        <item x="1"/>
        <item x="2"/>
        <item x="3"/>
        <item x="6"/>
        <item x="4"/>
        <item x="0"/>
        <item t="default"/>
      </items>
      <autoSortScope>
        <pivotArea dataOnly="0" outline="0" fieldPosition="0">
          <references count="1">
            <reference field="4294967294" count="1" selected="0">
              <x v="0"/>
            </reference>
          </references>
        </pivotArea>
      </autoSortScope>
    </pivotField>
    <pivotField showAll="0" defaultSubtotal="0"/>
    <pivotField showAll="0"/>
    <pivotField showAll="0"/>
    <pivotField dataField="1" showAll="0"/>
    <pivotField showAll="0"/>
    <pivotField showAll="0"/>
    <pivotField showAll="0"/>
    <pivotField showAll="0"/>
    <pivotField axis="axisRow" showAll="0" sortType="descending">
      <items count="6">
        <item x="3"/>
        <item x="0"/>
        <item x="1"/>
        <item x="4"/>
        <item x="2"/>
        <item t="default"/>
      </items>
      <autoSortScope>
        <pivotArea dataOnly="0" outline="0" fieldPosition="0">
          <references count="1">
            <reference field="4294967294" count="1" selected="0">
              <x v="0"/>
            </reference>
          </references>
        </pivotArea>
      </autoSortScope>
    </pivotField>
    <pivotField showAll="0"/>
    <pivotField showAll="0"/>
    <pivotField showAll="0">
      <items count="6">
        <item x="4"/>
        <item x="3"/>
        <item x="0"/>
        <item x="2"/>
        <item x="1"/>
        <item t="default"/>
      </items>
    </pivotField>
    <pivotField showAll="0"/>
    <pivotField showAll="0">
      <items count="13">
        <item x="0"/>
        <item x="1"/>
        <item x="2"/>
        <item x="3"/>
        <item x="4"/>
        <item x="5"/>
        <item x="6"/>
        <item x="7"/>
        <item x="8"/>
        <item x="9"/>
        <item x="10"/>
        <item x="11"/>
        <item t="default"/>
      </items>
    </pivotField>
    <pivotField showAll="0">
      <items count="5">
        <item x="0"/>
        <item x="1"/>
        <item x="2"/>
        <item x="3"/>
        <item t="default"/>
      </items>
    </pivotField>
    <pivotField showAll="0">
      <items count="4">
        <item x="2"/>
        <item x="1"/>
        <item x="0"/>
        <item t="default"/>
      </items>
    </pivotField>
  </pivotFields>
  <rowFields count="1">
    <field x="14"/>
  </rowFields>
  <rowItems count="6">
    <i>
      <x v="3"/>
    </i>
    <i>
      <x v="2"/>
    </i>
    <i>
      <x v="1"/>
    </i>
    <i>
      <x/>
    </i>
    <i>
      <x v="4"/>
    </i>
    <i t="grand">
      <x/>
    </i>
  </rowItems>
  <colFields count="1">
    <field x="-2"/>
  </colFields>
  <colItems count="2">
    <i>
      <x/>
    </i>
    <i i="1">
      <x v="1"/>
    </i>
  </colItems>
  <dataFields count="2">
    <dataField name="Sum of QUANTITY" fld="9" baseField="0" baseItem="0"/>
    <dataField name="Sum of BRANDS " fld="5" baseField="14" baseItem="0"/>
  </dataFields>
  <chartFormats count="6">
    <chartFormat chart="10" format="26" series="1">
      <pivotArea type="data" outline="0" fieldPosition="0">
        <references count="1">
          <reference field="4294967294" count="1" selected="0">
            <x v="0"/>
          </reference>
        </references>
      </pivotArea>
    </chartFormat>
    <chartFormat chart="10" format="27" series="1">
      <pivotArea type="data" outline="0" fieldPosition="0">
        <references count="1">
          <reference field="4294967294" count="1" selected="0">
            <x v="1"/>
          </reference>
        </references>
      </pivotArea>
    </chartFormat>
    <chartFormat chart="11" format="28" series="1">
      <pivotArea type="data" outline="0" fieldPosition="0">
        <references count="1">
          <reference field="4294967294" count="1" selected="0">
            <x v="0"/>
          </reference>
        </references>
      </pivotArea>
    </chartFormat>
    <chartFormat chart="11" format="29" series="1">
      <pivotArea type="data" outline="0" fieldPosition="0">
        <references count="1">
          <reference field="4294967294" count="1" selected="0">
            <x v="1"/>
          </reference>
        </references>
      </pivotArea>
    </chartFormat>
    <chartFormat chart="13" format="30" series="1">
      <pivotArea type="data" outline="0" fieldPosition="0">
        <references count="1">
          <reference field="4294967294" count="1" selected="0">
            <x v="0"/>
          </reference>
        </references>
      </pivotArea>
    </chartFormat>
    <chartFormat chart="13" format="3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1:A22" firstHeaderRow="1" firstDataRow="1" firstDataCol="0"/>
  <pivotFields count="22">
    <pivotField showAll="0"/>
    <pivotField showAll="0"/>
    <pivotField showAll="0" defaultSubtotal="0"/>
    <pivotField showAll="0"/>
    <pivotField showAll="0"/>
    <pivotField showAll="0">
      <items count="8">
        <item x="5"/>
        <item x="1"/>
        <item x="2"/>
        <item x="3"/>
        <item x="6"/>
        <item x="4"/>
        <item x="0"/>
        <item t="default"/>
      </items>
    </pivotField>
    <pivotField dataField="1" showAll="0" defaultSubtotal="0"/>
    <pivotField showAll="0"/>
    <pivotField showAll="0"/>
    <pivotField showAll="0"/>
    <pivotField showAll="0"/>
    <pivotField showAll="0"/>
    <pivotField showAll="0" defaultSubtotal="0"/>
    <pivotField showAll="0" defaultSubtotal="0"/>
    <pivotField showAll="0"/>
    <pivotField showAll="0" defaultSubtotal="0"/>
    <pivotField showAll="0"/>
    <pivotField showAll="0">
      <items count="6">
        <item x="4"/>
        <item x="3"/>
        <item x="0"/>
        <item x="2"/>
        <item x="1"/>
        <item t="default"/>
      </items>
    </pivotField>
    <pivotField showAll="0"/>
    <pivotField showAll="0" defaultSubtotal="0"/>
    <pivotField showAll="0" defaultSubtotal="0"/>
    <pivotField showAll="0"/>
  </pivotFields>
  <rowItems count="1">
    <i/>
  </rowItems>
  <colItems count="1">
    <i/>
  </colItems>
  <dataFields count="1">
    <dataField name="Sum of BRANDS COUNT" fld="6" baseField="0" baseItem="0" numFmtId="1"/>
  </dataFields>
  <formats count="6">
    <format dxfId="106">
      <pivotArea outline="0" collapsedLevelsAreSubtotals="1" fieldPosition="0"/>
    </format>
    <format dxfId="107">
      <pivotArea outline="0" collapsedLevelsAreSubtotals="1" fieldPosition="0"/>
    </format>
    <format dxfId="108">
      <pivotArea outline="0" collapsedLevelsAreSubtotals="1" fieldPosition="0"/>
    </format>
    <format dxfId="109">
      <pivotArea outline="0" collapsedLevelsAreSubtotals="1" fieldPosition="0"/>
    </format>
    <format dxfId="110">
      <pivotArea outline="0" collapsedLevelsAreSubtotals="1" fieldPosition="0"/>
    </format>
    <format dxfId="1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0.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7">
  <location ref="A12:B23" firstHeaderRow="1" firstDataRow="1" firstDataCol="1"/>
  <pivotFields count="22">
    <pivotField showAll="0"/>
    <pivotField axis="axisRow" showAll="0" sortType="ascending">
      <items count="12">
        <item x="4"/>
        <item x="1"/>
        <item x="7"/>
        <item x="0"/>
        <item x="3"/>
        <item x="10"/>
        <item x="6"/>
        <item x="8"/>
        <item x="9"/>
        <item x="2"/>
        <item x="5"/>
        <item t="default"/>
      </items>
      <autoSortScope>
        <pivotArea dataOnly="0" outline="0" fieldPosition="0">
          <references count="1">
            <reference field="4294967294" count="1" selected="0">
              <x v="0"/>
            </reference>
          </references>
        </pivotArea>
      </autoSortScope>
    </pivotField>
    <pivotField showAll="0" defaultSubtotal="0"/>
    <pivotField showAll="0"/>
    <pivotField showAll="0"/>
    <pivotField showAll="0">
      <items count="8">
        <item x="5"/>
        <item x="1"/>
        <item x="2"/>
        <item x="3"/>
        <item x="6"/>
        <item x="4"/>
        <item x="0"/>
        <item t="default"/>
      </items>
    </pivotField>
    <pivotField showAll="0" defaultSubtotal="0"/>
    <pivotField showAll="0"/>
    <pivotField showAll="0"/>
    <pivotField dataField="1" showAll="0"/>
    <pivotField showAll="0"/>
    <pivotField showAll="0"/>
    <pivotField showAll="0"/>
    <pivotField showAll="0"/>
    <pivotField showAll="0">
      <items count="6">
        <item x="3"/>
        <item x="0"/>
        <item x="1"/>
        <item x="4"/>
        <item x="2"/>
        <item t="default"/>
      </items>
    </pivotField>
    <pivotField showAll="0"/>
    <pivotField showAll="0"/>
    <pivotField showAll="0">
      <items count="6">
        <item x="4"/>
        <item x="3"/>
        <item x="0"/>
        <item x="2"/>
        <item x="1"/>
        <item t="default"/>
      </items>
    </pivotField>
    <pivotField showAll="0"/>
    <pivotField showAll="0">
      <items count="13">
        <item x="0"/>
        <item x="1"/>
        <item x="2"/>
        <item x="3"/>
        <item x="4"/>
        <item x="5"/>
        <item x="6"/>
        <item x="7"/>
        <item x="8"/>
        <item x="9"/>
        <item x="10"/>
        <item x="11"/>
        <item t="default"/>
      </items>
    </pivotField>
    <pivotField showAll="0">
      <items count="5">
        <item x="0"/>
        <item x="1"/>
        <item x="2"/>
        <item x="3"/>
        <item t="default"/>
      </items>
    </pivotField>
    <pivotField showAll="0">
      <items count="4">
        <item x="2"/>
        <item x="1"/>
        <item x="0"/>
        <item t="default"/>
      </items>
    </pivotField>
  </pivotFields>
  <rowFields count="1">
    <field x="1"/>
  </rowFields>
  <rowItems count="11">
    <i>
      <x v="2"/>
    </i>
    <i>
      <x v="10"/>
    </i>
    <i>
      <x v="5"/>
    </i>
    <i>
      <x v="8"/>
    </i>
    <i>
      <x v="7"/>
    </i>
    <i>
      <x v="6"/>
    </i>
    <i>
      <x/>
    </i>
    <i>
      <x v="9"/>
    </i>
    <i>
      <x v="1"/>
    </i>
    <i>
      <x v="3"/>
    </i>
    <i>
      <x v="4"/>
    </i>
  </rowItems>
  <colItems count="1">
    <i/>
  </colItems>
  <dataFields count="1">
    <dataField name="Sum of QUANTITY" fld="9" baseField="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2"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A6" firstHeaderRow="1" firstDataRow="1" firstDataCol="0"/>
  <pivotFields count="22">
    <pivotField showAll="0"/>
    <pivotField showAll="0"/>
    <pivotField showAll="0" defaultSubtotal="0"/>
    <pivotField showAll="0"/>
    <pivotField showAll="0"/>
    <pivotField showAll="0">
      <items count="8">
        <item x="5"/>
        <item x="1"/>
        <item x="2"/>
        <item x="3"/>
        <item x="6"/>
        <item x="4"/>
        <item x="0"/>
        <item t="default"/>
      </items>
    </pivotField>
    <pivotField showAll="0" defaultSubtotal="0"/>
    <pivotField showAll="0"/>
    <pivotField showAll="0"/>
    <pivotField dataField="1" showAll="0"/>
    <pivotField showAll="0"/>
    <pivotField showAll="0"/>
    <pivotField showAll="0" defaultSubtotal="0"/>
    <pivotField showAll="0" defaultSubtotal="0"/>
    <pivotField showAll="0">
      <items count="6">
        <item x="3"/>
        <item x="0"/>
        <item x="1"/>
        <item x="4"/>
        <item x="2"/>
        <item t="default"/>
      </items>
    </pivotField>
    <pivotField showAll="0" defaultSubtotal="0"/>
    <pivotField showAll="0"/>
    <pivotField showAll="0">
      <items count="6">
        <item x="4"/>
        <item x="3"/>
        <item x="0"/>
        <item x="2"/>
        <item x="1"/>
        <item t="default"/>
      </items>
    </pivotField>
    <pivotField showAll="0"/>
    <pivotField showAll="0" defaultSubtotal="0">
      <items count="12">
        <item x="0"/>
        <item x="1"/>
        <item x="2"/>
        <item x="3"/>
        <item x="4"/>
        <item x="5"/>
        <item x="6"/>
        <item x="7"/>
        <item x="8"/>
        <item x="9"/>
        <item x="10"/>
        <item x="11"/>
      </items>
    </pivotField>
    <pivotField showAll="0" defaultSubtotal="0">
      <items count="4">
        <item x="0"/>
        <item x="1"/>
        <item x="2"/>
        <item x="3"/>
      </items>
    </pivotField>
    <pivotField showAll="0">
      <items count="4">
        <item x="2"/>
        <item x="1"/>
        <item x="0"/>
        <item t="default"/>
      </items>
    </pivotField>
  </pivotFields>
  <rowItems count="1">
    <i/>
  </rowItems>
  <colItems count="1">
    <i/>
  </colItems>
  <dataFields count="1">
    <dataField name="TOTAL QUANTITY SOLD" fld="9" baseField="0" baseItem="0" numFmtId="165"/>
  </dataFields>
  <formats count="7">
    <format dxfId="121">
      <pivotArea outline="0" collapsedLevelsAreSubtotals="1" fieldPosition="0"/>
    </format>
    <format dxfId="122">
      <pivotArea outline="0" collapsedLevelsAreSubtotals="1" fieldPosition="0"/>
    </format>
    <format dxfId="123">
      <pivotArea outline="0" collapsedLevelsAreSubtotals="1" fieldPosition="0"/>
    </format>
    <format dxfId="124">
      <pivotArea outline="0" collapsedLevelsAreSubtotals="1" fieldPosition="0"/>
    </format>
    <format dxfId="125">
      <pivotArea outline="0" collapsedLevelsAreSubtotals="1" fieldPosition="0"/>
    </format>
    <format dxfId="126">
      <pivotArea outline="0" collapsedLevelsAreSubtotals="1" fieldPosition="0"/>
    </format>
    <format dxfId="12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3"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8:A9" firstHeaderRow="1" firstDataRow="1" firstDataCol="0"/>
  <pivotFields count="22">
    <pivotField showAll="0"/>
    <pivotField showAll="0"/>
    <pivotField showAll="0" defaultSubtotal="0"/>
    <pivotField showAll="0"/>
    <pivotField showAll="0"/>
    <pivotField showAll="0">
      <items count="8">
        <item x="5"/>
        <item x="1"/>
        <item x="2"/>
        <item x="3"/>
        <item x="6"/>
        <item x="4"/>
        <item x="0"/>
        <item t="default"/>
      </items>
    </pivotField>
    <pivotField showAll="0" defaultSubtotal="0"/>
    <pivotField showAll="0"/>
    <pivotField showAll="0"/>
    <pivotField showAll="0"/>
    <pivotField dataField="1" showAll="0"/>
    <pivotField showAll="0"/>
    <pivotField showAll="0" defaultSubtotal="0"/>
    <pivotField showAll="0" defaultSubtotal="0"/>
    <pivotField showAll="0">
      <items count="6">
        <item x="3"/>
        <item x="0"/>
        <item x="1"/>
        <item x="4"/>
        <item x="2"/>
        <item t="default"/>
      </items>
    </pivotField>
    <pivotField showAll="0" defaultSubtotal="0"/>
    <pivotField showAll="0"/>
    <pivotField showAll="0">
      <items count="6">
        <item x="4"/>
        <item x="3"/>
        <item x="0"/>
        <item x="2"/>
        <item x="1"/>
        <item t="default"/>
      </items>
    </pivotField>
    <pivotField showAll="0"/>
    <pivotField showAll="0" defaultSubtotal="0">
      <items count="12">
        <item x="0"/>
        <item x="1"/>
        <item x="2"/>
        <item x="3"/>
        <item x="4"/>
        <item x="5"/>
        <item x="6"/>
        <item x="7"/>
        <item x="8"/>
        <item x="9"/>
        <item x="10"/>
        <item x="11"/>
      </items>
    </pivotField>
    <pivotField showAll="0" defaultSubtotal="0">
      <items count="4">
        <item x="0"/>
        <item x="1"/>
        <item x="2"/>
        <item x="3"/>
      </items>
    </pivotField>
    <pivotField showAll="0">
      <items count="4">
        <item x="2"/>
        <item x="1"/>
        <item x="0"/>
        <item t="default"/>
      </items>
    </pivotField>
  </pivotFields>
  <rowItems count="1">
    <i/>
  </rowItems>
  <colItems count="1">
    <i/>
  </colItems>
  <dataFields count="1">
    <dataField name="TOTAL COST" fld="10" baseField="0" baseItem="0" numFmtId="164"/>
  </dataFields>
  <formats count="3">
    <format dxfId="118">
      <pivotArea outline="0" collapsedLevelsAreSubtotals="1" fieldPosition="0"/>
    </format>
    <format dxfId="119">
      <pivotArea outline="0" collapsedLevelsAreSubtotals="1" fieldPosition="0"/>
    </format>
    <format dxfId="1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5"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4:A15" firstHeaderRow="1" firstDataRow="1" firstDataCol="0"/>
  <pivotFields count="22">
    <pivotField showAll="0"/>
    <pivotField showAll="0"/>
    <pivotField showAll="0" defaultSubtotal="0"/>
    <pivotField showAll="0"/>
    <pivotField showAll="0"/>
    <pivotField showAll="0">
      <items count="8">
        <item x="5"/>
        <item x="1"/>
        <item x="2"/>
        <item x="3"/>
        <item x="6"/>
        <item x="4"/>
        <item x="0"/>
        <item t="default"/>
      </items>
    </pivotField>
    <pivotField showAll="0" defaultSubtotal="0"/>
    <pivotField showAll="0"/>
    <pivotField showAll="0"/>
    <pivotField showAll="0"/>
    <pivotField showAll="0"/>
    <pivotField dataField="1" showAll="0"/>
    <pivotField showAll="0" defaultSubtotal="0"/>
    <pivotField showAll="0" defaultSubtotal="0"/>
    <pivotField showAll="0">
      <items count="6">
        <item x="3"/>
        <item x="0"/>
        <item x="1"/>
        <item x="4"/>
        <item x="2"/>
        <item t="default"/>
      </items>
    </pivotField>
    <pivotField showAll="0" defaultSubtotal="0"/>
    <pivotField showAll="0"/>
    <pivotField showAll="0">
      <items count="6">
        <item x="4"/>
        <item x="3"/>
        <item x="0"/>
        <item x="2"/>
        <item x="1"/>
        <item t="default"/>
      </items>
    </pivotField>
    <pivotField showAll="0"/>
    <pivotField showAll="0" defaultSubtotal="0">
      <items count="12">
        <item x="0"/>
        <item x="1"/>
        <item x="2"/>
        <item x="3"/>
        <item x="4"/>
        <item x="5"/>
        <item x="6"/>
        <item x="7"/>
        <item x="8"/>
        <item x="9"/>
        <item x="10"/>
        <item x="11"/>
      </items>
    </pivotField>
    <pivotField showAll="0" defaultSubtotal="0">
      <items count="4">
        <item x="0"/>
        <item x="1"/>
        <item x="2"/>
        <item x="3"/>
      </items>
    </pivotField>
    <pivotField showAll="0">
      <items count="4">
        <item x="2"/>
        <item x="1"/>
        <item x="0"/>
        <item t="default"/>
      </items>
    </pivotField>
  </pivotFields>
  <rowItems count="1">
    <i/>
  </rowItems>
  <colItems count="1">
    <i/>
  </colItems>
  <dataFields count="1">
    <dataField name="TOTAL PROFIT" fld="11" baseField="0" baseItem="0" numFmtId="164"/>
  </dataFields>
  <formats count="3">
    <format dxfId="112">
      <pivotArea outline="0" collapsedLevelsAreSubtotals="1" fieldPosition="0"/>
    </format>
    <format dxfId="113">
      <pivotArea outline="0" collapsedLevelsAreSubtotals="1" fieldPosition="0"/>
    </format>
    <format dxfId="1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4"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1:A12" firstHeaderRow="1" firstDataRow="1" firstDataCol="0"/>
  <pivotFields count="22">
    <pivotField showAll="0"/>
    <pivotField showAll="0"/>
    <pivotField showAll="0" defaultSubtotal="0"/>
    <pivotField showAll="0"/>
    <pivotField showAll="0"/>
    <pivotField showAll="0">
      <items count="8">
        <item x="5"/>
        <item x="1"/>
        <item x="2"/>
        <item x="3"/>
        <item x="6"/>
        <item x="4"/>
        <item x="0"/>
        <item t="default"/>
      </items>
    </pivotField>
    <pivotField showAll="0" defaultSubtotal="0"/>
    <pivotField showAll="0"/>
    <pivotField showAll="0"/>
    <pivotField showAll="0"/>
    <pivotField showAll="0"/>
    <pivotField showAll="0"/>
    <pivotField showAll="0" defaultSubtotal="0"/>
    <pivotField dataField="1" showAll="0" defaultSubtotal="0"/>
    <pivotField showAll="0">
      <items count="6">
        <item x="3"/>
        <item x="0"/>
        <item x="1"/>
        <item x="4"/>
        <item x="2"/>
        <item t="default"/>
      </items>
    </pivotField>
    <pivotField showAll="0" defaultSubtotal="0"/>
    <pivotField showAll="0"/>
    <pivotField showAll="0">
      <items count="6">
        <item x="4"/>
        <item x="3"/>
        <item x="0"/>
        <item x="2"/>
        <item x="1"/>
        <item t="default"/>
      </items>
    </pivotField>
    <pivotField showAll="0"/>
    <pivotField showAll="0" defaultSubtotal="0">
      <items count="12">
        <item x="0"/>
        <item x="1"/>
        <item x="2"/>
        <item x="3"/>
        <item x="4"/>
        <item x="5"/>
        <item x="6"/>
        <item x="7"/>
        <item x="8"/>
        <item x="9"/>
        <item x="10"/>
        <item x="11"/>
      </items>
    </pivotField>
    <pivotField showAll="0" defaultSubtotal="0">
      <items count="4">
        <item x="0"/>
        <item x="1"/>
        <item x="2"/>
        <item x="3"/>
      </items>
    </pivotField>
    <pivotField showAll="0">
      <items count="4">
        <item x="2"/>
        <item x="1"/>
        <item x="0"/>
        <item t="default"/>
      </items>
    </pivotField>
  </pivotFields>
  <rowItems count="1">
    <i/>
  </rowItems>
  <colItems count="1">
    <i/>
  </colItems>
  <dataFields count="1">
    <dataField name="AVERAGE REVENUE" fld="13" subtotal="average" baseField="0" baseItem="1081924944" numFmtId="164"/>
  </dataFields>
  <formats count="3">
    <format dxfId="115">
      <pivotArea outline="0" collapsedLevelsAreSubtotals="1" fieldPosition="0"/>
    </format>
    <format dxfId="116">
      <pivotArea outline="0" collapsedLevelsAreSubtotals="1" fieldPosition="0"/>
    </format>
    <format dxfId="1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0"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A2" firstHeaderRow="1" firstDataRow="1" firstDataCol="0"/>
  <pivotFields count="22">
    <pivotField showAll="0"/>
    <pivotField showAll="0"/>
    <pivotField showAll="0" defaultSubtotal="0"/>
    <pivotField showAll="0"/>
    <pivotField showAll="0"/>
    <pivotField showAll="0">
      <items count="8">
        <item x="5"/>
        <item x="1"/>
        <item x="2"/>
        <item x="3"/>
        <item x="6"/>
        <item x="4"/>
        <item x="0"/>
        <item t="default"/>
      </items>
    </pivotField>
    <pivotField showAll="0" defaultSubtotal="0"/>
    <pivotField showAll="0"/>
    <pivotField showAll="0"/>
    <pivotField showAll="0"/>
    <pivotField showAll="0"/>
    <pivotField showAll="0"/>
    <pivotField showAll="0" defaultSubtotal="0"/>
    <pivotField dataField="1" showAll="0" defaultSubtotal="0"/>
    <pivotField showAll="0">
      <items count="6">
        <item x="3"/>
        <item x="0"/>
        <item x="1"/>
        <item x="4"/>
        <item x="2"/>
        <item t="default"/>
      </items>
    </pivotField>
    <pivotField showAll="0" defaultSubtotal="0"/>
    <pivotField showAll="0"/>
    <pivotField showAll="0">
      <items count="6">
        <item x="4"/>
        <item x="3"/>
        <item x="0"/>
        <item x="2"/>
        <item x="1"/>
        <item t="default"/>
      </items>
    </pivotField>
    <pivotField showAll="0"/>
    <pivotField showAll="0" defaultSubtotal="0">
      <items count="12">
        <item x="0"/>
        <item x="1"/>
        <item x="2"/>
        <item x="3"/>
        <item x="4"/>
        <item x="5"/>
        <item x="6"/>
        <item x="7"/>
        <item x="8"/>
        <item x="9"/>
        <item x="10"/>
        <item x="11"/>
      </items>
    </pivotField>
    <pivotField showAll="0" defaultSubtotal="0">
      <items count="4">
        <item x="0"/>
        <item x="1"/>
        <item x="2"/>
        <item x="3"/>
      </items>
    </pivotField>
    <pivotField showAll="0">
      <items count="4">
        <item x="2"/>
        <item x="1"/>
        <item x="0"/>
        <item t="default"/>
      </items>
    </pivotField>
  </pivotFields>
  <rowItems count="1">
    <i/>
  </rowItems>
  <colItems count="1">
    <i/>
  </colItems>
  <dataFields count="1">
    <dataField name="TOTAL REVENUE" fld="13" baseField="0" baseItem="0" numFmtId="164"/>
  </dataFields>
  <formats count="3">
    <format dxfId="128">
      <pivotArea outline="0" collapsedLevelsAreSubtotals="1" fieldPosition="0"/>
    </format>
    <format dxfId="129">
      <pivotArea outline="0" collapsedLevelsAreSubtotals="1" fieldPosition="0"/>
    </format>
    <format dxfId="13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1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2">
  <location ref="A62:B64" firstHeaderRow="1" firstDataRow="1" firstDataCol="1"/>
  <pivotFields count="22">
    <pivotField showAll="0"/>
    <pivotField showAll="0"/>
    <pivotField showAll="0" defaultSubtotal="0"/>
    <pivotField showAll="0"/>
    <pivotField showAll="0"/>
    <pivotField showAll="0">
      <items count="8">
        <item x="5"/>
        <item x="1"/>
        <item x="2"/>
        <item x="3"/>
        <item x="6"/>
        <item x="4"/>
        <item x="0"/>
        <item t="default"/>
      </items>
    </pivotField>
    <pivotField showAll="0" defaultSubtotal="0"/>
    <pivotField showAll="0"/>
    <pivotField showAll="0"/>
    <pivotField showAll="0"/>
    <pivotField showAll="0"/>
    <pivotField dataField="1" showAll="0"/>
    <pivotField showAll="0" defaultSubtotal="0"/>
    <pivotField showAll="0"/>
    <pivotField multipleItemSelectionAllowed="1" showAll="0" sortType="ascending">
      <items count="6">
        <item x="3"/>
        <item x="0"/>
        <item x="1"/>
        <item x="4"/>
        <item x="2"/>
        <item t="default"/>
      </items>
      <autoSortScope>
        <pivotArea dataOnly="0" outline="0" fieldPosition="0">
          <references count="1">
            <reference field="4294967294" count="1" selected="0">
              <x v="0"/>
            </reference>
          </references>
        </pivotArea>
      </autoSortScope>
    </pivotField>
    <pivotField axis="axisRow" showAll="0" defaultSubtotal="0">
      <items count="2">
        <item x="0"/>
        <item x="1"/>
      </items>
    </pivotField>
    <pivotField showAll="0"/>
    <pivotField showAll="0">
      <items count="6">
        <item x="4"/>
        <item x="3"/>
        <item x="0"/>
        <item x="2"/>
        <item x="1"/>
        <item t="default"/>
      </items>
    </pivotField>
    <pivotField showAll="0"/>
    <pivotField showAll="0" defaultSubtotal="0">
      <items count="12">
        <item x="0"/>
        <item x="1"/>
        <item x="2"/>
        <item x="3"/>
        <item x="4"/>
        <item x="5"/>
        <item x="6"/>
        <item x="7"/>
        <item x="8"/>
        <item x="9"/>
        <item x="10"/>
        <item x="11"/>
      </items>
    </pivotField>
    <pivotField showAll="0" defaultSubtotal="0"/>
    <pivotField showAll="0">
      <items count="4">
        <item x="2"/>
        <item x="1"/>
        <item x="0"/>
        <item t="default"/>
      </items>
    </pivotField>
  </pivotFields>
  <rowFields count="1">
    <field x="15"/>
  </rowFields>
  <rowItems count="2">
    <i>
      <x/>
    </i>
    <i>
      <x v="1"/>
    </i>
  </rowItems>
  <colItems count="1">
    <i/>
  </colItems>
  <dataFields count="1">
    <dataField name="Sum of PROFIT" fld="11" baseField="0" baseItem="0"/>
  </dataFields>
  <chartFormats count="12">
    <chartFormat chart="11" format="9"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5" format="1">
      <pivotArea type="data" outline="0" fieldPosition="0">
        <references count="2">
          <reference field="4294967294" count="1" selected="0">
            <x v="0"/>
          </reference>
          <reference field="15" count="1" selected="0">
            <x v="0"/>
          </reference>
        </references>
      </pivotArea>
    </chartFormat>
    <chartFormat chart="15" format="2">
      <pivotArea type="data" outline="0" fieldPosition="0">
        <references count="2">
          <reference field="4294967294" count="1" selected="0">
            <x v="0"/>
          </reference>
          <reference field="15" count="1" selected="0">
            <x v="1"/>
          </reference>
        </references>
      </pivotArea>
    </chartFormat>
    <chartFormat chart="15" format="3">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7" series="1">
      <pivotArea type="data" outline="0" fieldPosition="0">
        <references count="1">
          <reference field="4294967294" count="1" selected="0">
            <x v="0"/>
          </reference>
        </references>
      </pivotArea>
    </chartFormat>
    <chartFormat chart="19" format="8">
      <pivotArea type="data" outline="0" fieldPosition="0">
        <references count="2">
          <reference field="4294967294" count="1" selected="0">
            <x v="0"/>
          </reference>
          <reference field="15" count="1" selected="0">
            <x v="0"/>
          </reference>
        </references>
      </pivotArea>
    </chartFormat>
    <chartFormat chart="19" format="9">
      <pivotArea type="data" outline="0" fieldPosition="0">
        <references count="2">
          <reference field="4294967294" count="1" selected="0">
            <x v="0"/>
          </reference>
          <reference field="15" count="1" selected="0">
            <x v="1"/>
          </reference>
        </references>
      </pivotArea>
    </chartFormat>
    <chartFormat chart="21" format="13" series="1">
      <pivotArea type="data" outline="0" fieldPosition="0">
        <references count="1">
          <reference field="4294967294" count="1" selected="0">
            <x v="0"/>
          </reference>
        </references>
      </pivotArea>
    </chartFormat>
    <chartFormat chart="21" format="14">
      <pivotArea type="data" outline="0" fieldPosition="0">
        <references count="2">
          <reference field="4294967294" count="1" selected="0">
            <x v="0"/>
          </reference>
          <reference field="15" count="1" selected="0">
            <x v="0"/>
          </reference>
        </references>
      </pivotArea>
    </chartFormat>
    <chartFormat chart="21" format="15">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rofit by Year" cacheId="1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5">
  <location ref="A11:B14" firstHeaderRow="1" firstDataRow="1" firstDataCol="1"/>
  <pivotFields count="22">
    <pivotField showAll="0"/>
    <pivotField showAll="0"/>
    <pivotField showAll="0" defaultSubtotal="0"/>
    <pivotField showAll="0"/>
    <pivotField showAll="0"/>
    <pivotField showAll="0">
      <items count="8">
        <item x="5"/>
        <item x="1"/>
        <item x="2"/>
        <item x="3"/>
        <item x="6"/>
        <item x="4"/>
        <item x="0"/>
        <item t="default"/>
      </items>
    </pivotField>
    <pivotField showAll="0" defaultSubtotal="0"/>
    <pivotField showAll="0"/>
    <pivotField showAll="0"/>
    <pivotField showAll="0"/>
    <pivotField showAll="0"/>
    <pivotField dataField="1" showAll="0"/>
    <pivotField showAll="0" defaultSubtotal="0"/>
    <pivotField showAll="0"/>
    <pivotField multipleItemSelectionAllowed="1" showAll="0">
      <items count="6">
        <item x="3"/>
        <item x="0"/>
        <item x="1"/>
        <item x="4"/>
        <item x="2"/>
        <item t="default"/>
      </items>
    </pivotField>
    <pivotField showAll="0" defaultSubtotal="0"/>
    <pivotField showAll="0"/>
    <pivotField showAll="0">
      <items count="6">
        <item x="4"/>
        <item x="3"/>
        <item x="0"/>
        <item x="2"/>
        <item x="1"/>
        <item t="default"/>
      </items>
    </pivotField>
    <pivotField showAll="0"/>
    <pivotField showAll="0" defaultSubtotal="0">
      <items count="12">
        <item x="0"/>
        <item x="1"/>
        <item x="2"/>
        <item x="3"/>
        <item x="4"/>
        <item x="5"/>
        <item x="6"/>
        <item x="7"/>
        <item x="8"/>
        <item x="9"/>
        <item x="10"/>
        <item x="11"/>
      </items>
    </pivotField>
    <pivotField showAll="0" defaultSubtota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s>
  <rowFields count="1">
    <field x="21"/>
  </rowFields>
  <rowItems count="3">
    <i>
      <x/>
    </i>
    <i>
      <x v="1"/>
    </i>
    <i>
      <x v="2"/>
    </i>
  </rowItems>
  <colItems count="1">
    <i/>
  </colItems>
  <dataFields count="1">
    <dataField name="Sum of PROFIT" fld="11" baseField="0" baseItem="0"/>
  </dataFields>
  <chartFormats count="3">
    <chartFormat chart="20" format="7" series="1">
      <pivotArea type="data" outline="0" fieldPosition="0">
        <references count="1">
          <reference field="4294967294" count="1" selected="0">
            <x v="0"/>
          </reference>
        </references>
      </pivotArea>
    </chartFormat>
    <chartFormat chart="22" format="9" series="1">
      <pivotArea type="data" outline="0" fieldPosition="0">
        <references count="1">
          <reference field="4294967294" count="1" selected="0">
            <x v="0"/>
          </reference>
        </references>
      </pivotArea>
    </chartFormat>
    <chartFormat chart="24"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5" name="Profit by Country"/>
    <pivotTable tabId="5" name="PivotTable4"/>
    <pivotTable tabId="7" name="Consumption by brands"/>
    <pivotTable tabId="4" name="PivotTable10"/>
    <pivotTable tabId="4" name="PivotTable12"/>
    <pivotTable tabId="4" name="PivotTable13"/>
    <pivotTable tabId="4" name="PivotTable14"/>
    <pivotTable tabId="4" name="PivotTable15"/>
    <pivotTable tabId="5" name="Profit %"/>
    <pivotTable tabId="5" name="Profit by Brand"/>
    <pivotTable tabId="5" name="Profit by Month"/>
    <pivotTable tabId="5" name="Profit by Year"/>
    <pivotTable tabId="7" name="Consumption by Years"/>
    <pivotTable tabId="7" name="Consumption by Region"/>
    <pivotTable tabId="7" name="Consumption by Quarter"/>
    <pivotTable tabId="8" name="PivotTable1"/>
    <pivotTable tabId="8" name="PivotTable2"/>
    <pivotTable tabId="8" name="PivotTable3"/>
  </pivotTables>
  <data>
    <tabular pivotCacheId="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HORT_MONTH" sourceName="SHORT MONTH">
  <pivotTables>
    <pivotTable tabId="5" name="Profit by Brand"/>
    <pivotTable tabId="7" name="Consumption by brands"/>
    <pivotTable tabId="4" name="PivotTable10"/>
    <pivotTable tabId="4" name="PivotTable12"/>
    <pivotTable tabId="4" name="PivotTable13"/>
    <pivotTable tabId="4" name="PivotTable14"/>
    <pivotTable tabId="4" name="PivotTable15"/>
    <pivotTable tabId="5" name="PivotTable4"/>
    <pivotTable tabId="5" name="Profit %"/>
    <pivotTable tabId="5" name="Profit by Country"/>
    <pivotTable tabId="5" name="Profit by Month"/>
    <pivotTable tabId="5" name="Profit by Year"/>
    <pivotTable tabId="7" name="Consumption by Years"/>
    <pivotTable tabId="7" name="Consumption by Region"/>
    <pivotTable tabId="7" name="Consumption by Quarter"/>
    <pivotTable tabId="8" name="PivotTable1"/>
    <pivotTable tabId="8" name="PivotTable2"/>
    <pivotTable tabId="8" name="PivotTable3"/>
  </pivotTables>
  <data>
    <tabular pivotCacheId="1">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BRANDS" sourceName="BRANDS ">
  <pivotTables>
    <pivotTable tabId="7" name="Consumption by brands"/>
    <pivotTable tabId="7" name="Consumption by Quarter"/>
    <pivotTable tabId="7" name="Consumption by Region"/>
    <pivotTable tabId="7" name="Consumption by Years"/>
    <pivotTable tabId="8" name="PivotTable1"/>
    <pivotTable tabId="8" name="PivotTable2"/>
    <pivotTable tabId="8" name="PivotTable3"/>
    <pivotTable tabId="4" name="PivotTable10"/>
    <pivotTable tabId="4" name="PivotTable12"/>
    <pivotTable tabId="4" name="PivotTable13"/>
    <pivotTable tabId="4" name="PivotTable14"/>
    <pivotTable tabId="4" name="PivotTable15"/>
    <pivotTable tabId="4" name="PivotTable2"/>
    <pivotTable tabId="5" name="PivotTable4"/>
    <pivotTable tabId="5" name="Profit %"/>
    <pivotTable tabId="5" name="Profit by Brand"/>
    <pivotTable tabId="5" name="Profit by Country"/>
    <pivotTable tabId="5" name="Profit by Month"/>
    <pivotTable tabId="5" name="Profit by Year"/>
  </pivotTables>
  <data>
    <tabular pivotCacheId="1">
      <items count="7">
        <i x="5" s="1"/>
        <i x="1" s="1"/>
        <i x="2" s="1"/>
        <i x="3" s="1"/>
        <i x="6" s="1"/>
        <i x="4"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OUNTRIES1" sourceName="COUNTRIES">
  <pivotTables>
    <pivotTable tabId="8" name="PivotTable2"/>
    <pivotTable tabId="7" name="Consumption by Quarter"/>
    <pivotTable tabId="7" name="Consumption by Region"/>
    <pivotTable tabId="7" name="Consumption by Years"/>
    <pivotTable tabId="5" name="Profit by Year"/>
    <pivotTable tabId="5" name="Profit by Month"/>
    <pivotTable tabId="5" name="Profit by Brand"/>
    <pivotTable tabId="5" name="Profit %"/>
    <pivotTable tabId="4" name="PivotTable15"/>
    <pivotTable tabId="4" name="PivotTable14"/>
    <pivotTable tabId="4" name="PivotTable13"/>
    <pivotTable tabId="4" name="PivotTable12"/>
    <pivotTable tabId="4" name="PivotTable10"/>
    <pivotTable tabId="7" name="Consumption by brands"/>
    <pivotTable tabId="5" name="PivotTable4"/>
    <pivotTable tabId="5" name="Profit by Country"/>
    <pivotTable tabId="8" name="PivotTable1"/>
    <pivotTable tabId="8" name="PivotTable3"/>
  </pivotTables>
  <data>
    <tabular pivotCacheId="1">
      <items count="5">
        <i x="3" s="1"/>
        <i x="0" s="1"/>
        <i x="1" s="1"/>
        <i x="4"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MONTHS" sourceName="MONTHS">
  <pivotTables>
    <pivotTable tabId="5" name="Profit %"/>
  </pivotTables>
  <data>
    <tabular pivotCacheId="1">
      <items count="12">
        <i x="0" s="1"/>
        <i x="1" s="1"/>
        <i x="2" s="1"/>
        <i x="3" s="1"/>
        <i x="4" s="1"/>
        <i x="5" s="1"/>
        <i x="6" s="1"/>
        <i x="7" s="1"/>
        <i x="8" s="1"/>
        <i x="9" s="1"/>
        <i x="10" s="1"/>
        <i x="1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7" name="Consumption by brands"/>
    <pivotTable tabId="7" name="Consumption by Quarter"/>
    <pivotTable tabId="7" name="Consumption by Region"/>
    <pivotTable tabId="7" name="Consumption by Years"/>
    <pivotTable tabId="8" name="PivotTable1"/>
    <pivotTable tabId="8" name="PivotTable2"/>
    <pivotTable tabId="8" name="PivotTable3"/>
    <pivotTable tabId="4" name="PivotTable10"/>
    <pivotTable tabId="4" name="PivotTable12"/>
    <pivotTable tabId="4" name="PivotTable13"/>
    <pivotTable tabId="4" name="PivotTable14"/>
    <pivotTable tabId="4" name="PivotTable15"/>
    <pivotTable tabId="4" name="PivotTable2"/>
    <pivotTable tabId="5" name="PivotTable4"/>
    <pivotTable tabId="5" name="Profit %"/>
    <pivotTable tabId="5" name="Profit by Brand"/>
    <pivotTable tabId="5" name="Profit by Country"/>
    <pivotTable tabId="5" name="Profit by Month"/>
    <pivotTable tabId="5" name="Profit by Year"/>
  </pivotTables>
  <data>
    <tabular pivotCacheId="1">
      <items count="5">
        <i x="4" s="1"/>
        <i x="3" s="1"/>
        <i x="0" s="1"/>
        <i x="2"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QUARTERS" sourceName="QUARTERS">
  <pivotTables>
    <pivotTable tabId="8" name="PivotTable2"/>
    <pivotTable tabId="8" name="PivotTable1"/>
    <pivotTable tabId="8" name="PivotTable3"/>
    <pivotTable tabId="4" name="PivotTable10"/>
    <pivotTable tabId="4" name="PivotTable12"/>
    <pivotTable tabId="4" name="PivotTable13"/>
    <pivotTable tabId="4" name="PivotTable14"/>
    <pivotTable tabId="4" name="PivotTable15"/>
  </pivotTables>
  <data>
    <tabular pivotCacheId="1">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S" cache="Slicer_YEARS" caption="YEARS" columnCount="3" showCaption="0" rowHeight="241300"/>
  <slicer name="SHORT MONTH" cache="Slicer_SHORT_MONTH" caption="SHORT MONTH" columnCount="12" showCaption="0" rowHeight="241300"/>
  <slicer name="COUNTRIES" cache="Slicer_COUNTRIES1" caption="COUNTRIES" rowHeight="241300"/>
  <slicer name="MONTHS" cache="Slicer_MONTHS" caption="MONTHS"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YEARS 1" cache="Slicer_YEARS" caption="YEARS" columnCount="3" showCaption="0" rowHeight="241300"/>
  <slicer name="BRANDS " cache="Slicer_BRANDS" caption="BRANDS " showCaption="0" rowHeight="241300"/>
  <slicer name="COUNTRIES 1" cache="Slicer_COUNTRIES1" caption="COUNTRIES" showCaption="0" rowHeight="241300"/>
  <slicer name="REGION" cache="Slicer_REGION" caption="REGION"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YEARS 2" cache="Slicer_YEARS" caption="YEARS" columnCount="3" showCaption="0" rowHeight="241300"/>
  <slicer name="BRANDS  1" cache="Slicer_BRANDS" caption="BRANDS " showCaption="0" rowHeight="241300"/>
  <slicer name="COUNTRIES 2" cache="Slicer_COUNTRIES1" caption="COUNTRIES" showCaption="0" rowHeight="241300"/>
  <slicer name="QUARTERS" cache="Slicer_QUARTERS" caption="QUARTERS"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YEARS 5" cache="Slicer_YEARS" caption="YEARS" columnCount="3" showCaption="0" rowHeight="241300"/>
  <slicer name="BRANDS  3" cache="Slicer_BRANDS" caption="BRANDS " showCaption="0" rowHeight="241300"/>
  <slicer name="COUNTRIES 5" cache="Slicer_COUNTRIES1" caption="COUNTRIES" columnCount="5" showCaption="0" rowHeight="241300"/>
  <slicer name="QUARTERS 1" cache="Slicer_QUARTERS" caption="QUARTERS" showCaption="0"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YEARS 4" cache="Slicer_YEARS" caption="YEARS" columnCount="3" showCaption="0" rowHeight="241300"/>
  <slicer name="BRANDS  2" cache="Slicer_BRANDS" caption="BRANDS " showCaption="0" rowHeight="241300"/>
  <slicer name="COUNTRIES 4" cache="Slicer_COUNTRIES1" caption="COUNTRIES" columnCount="5" showCaption="0" rowHeight="241300"/>
  <slicer name="REGION 1" cache="Slicer_REGION" caption="REGION" showCaption="0" rowHeight="241300"/>
</slicers>
</file>

<file path=xl/slicers/slicer6.xml><?xml version="1.0" encoding="utf-8"?>
<slicers xmlns="http://schemas.microsoft.com/office/spreadsheetml/2009/9/main" xmlns:mc="http://schemas.openxmlformats.org/markup-compatibility/2006" xmlns:x="http://schemas.openxmlformats.org/spreadsheetml/2006/main" mc:Ignorable="x">
  <slicer name="YEARS 3" cache="Slicer_YEARS" caption="YEARS" columnCount="3" showCaption="0" rowHeight="241300"/>
  <slicer name="COUNTRIES 3" cache="Slicer_COUNTRIES1" caption="COUNTRIES" columnCount="5" showCaption="0" rowHeight="241300"/>
  <slicer name="MONTHS 1" cache="Slicer_MONTHS" caption="MONTHS" showCaption="0" rowHeight="241300"/>
</slicers>
</file>

<file path=xl/tables/table1.xml><?xml version="1.0" encoding="utf-8"?>
<table xmlns="http://schemas.openxmlformats.org/spreadsheetml/2006/main" id="1" name="SalesTab" displayName="SalesTab" ref="A1:P1048" totalsRowShown="0">
  <autoFilter ref="A1:P1048"/>
  <tableColumns count="16">
    <tableColumn id="1" name="SALES_ID"/>
    <tableColumn id="2" name="SALES_REP"/>
    <tableColumn id="3" name="EMAILS"/>
    <tableColumn id="4" name="BRANDS.L"/>
    <tableColumn id="5" name="BRANDS ">
      <calculatedColumnFormula>PROPER(D2)</calculatedColumnFormula>
    </tableColumn>
    <tableColumn id="6" name="PLANT_COST"/>
    <tableColumn id="7" name="UNIT_PRICE"/>
    <tableColumn id="8" name="QUANTITY"/>
    <tableColumn id="9" name="COST"/>
    <tableColumn id="10" name="PROFIT"/>
    <tableColumn id="11" name="COUNTRIES"/>
    <tableColumn id="12" name="REGION L"/>
    <tableColumn id="13" name="REGION">
      <calculatedColumnFormula>IF(L2="Southeast","South East",IF(L2="west","West",IF(L2="southsouth","South South",IF(L2="northwest","North West",IF(L2="northeast","North East","North Central")))))</calculatedColumnFormula>
    </tableColumn>
    <tableColumn id="14" name="MONTHS"/>
    <tableColumn id="15" name="YEARS"/>
    <tableColumn id="16" name="TERRITORY">
      <calculatedColumnFormula>IF(K2="Ghana","Anglophone",IF(K2="Nigeria","Anglophone","Francophone"))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SalesTable" displayName="SalesTable" ref="A1:V1048" totalsRowShown="0">
  <autoFilter ref="A1:V1048"/>
  <tableColumns count="22">
    <tableColumn id="1" name="SALES_ID"/>
    <tableColumn id="2" name="SALES_REP"/>
    <tableColumn id="22" name="SALESPERSON COUNT" dataDxfId="357">
      <calculatedColumnFormula>1/COUNTIFS(SalesTable[SALES_REP],SalesTable[[#This Row],[SALES_REP]])</calculatedColumnFormula>
    </tableColumn>
    <tableColumn id="3" name="EMAILS"/>
    <tableColumn id="4" name="BRANDS.L"/>
    <tableColumn id="5" name="BRANDS ">
      <calculatedColumnFormula>PROPER(E2)</calculatedColumnFormula>
    </tableColumn>
    <tableColumn id="21" name="BRANDS COUNT" dataDxfId="356">
      <calculatedColumnFormula>1/COUNTIFS(SalesTable[[BRANDS ]],SalesTable[[#This Row],[BRANDS ]])</calculatedColumnFormula>
    </tableColumn>
    <tableColumn id="6" name="PLANT_COST"/>
    <tableColumn id="7" name="UNIT_PRICE"/>
    <tableColumn id="8" name="QUANTITY"/>
    <tableColumn id="9" name="COST"/>
    <tableColumn id="10" name="PROFIT"/>
    <tableColumn id="18" name="PROFIT %" dataDxfId="355">
      <calculatedColumnFormula>L2/K2</calculatedColumnFormula>
    </tableColumn>
    <tableColumn id="17" name="REVENUE" dataDxfId="354">
      <calculatedColumnFormula>SUM(K2,L2)</calculatedColumnFormula>
    </tableColumn>
    <tableColumn id="11" name="COUNTRIES"/>
    <tableColumn id="19" name="TERRITORY" dataDxfId="353">
      <calculatedColumnFormula>IF(O2 = "Ghana", "Anglophone", IF(O2= "Nigeria", "Anglophone", "Francophone"))</calculatedColumnFormula>
    </tableColumn>
    <tableColumn id="12" name="REGION L"/>
    <tableColumn id="13" name="REGION">
      <calculatedColumnFormula>IF(Q2="Southeast","South East",IF(Q2="west","West",IF(Q2="southsouth","South South",IF(Q2="northwest","North West",IF(Q2="northeast","North East","North Central")))))</calculatedColumnFormula>
    </tableColumn>
    <tableColumn id="14" name="MONTHS"/>
    <tableColumn id="16" name="SHORT MONTH" dataDxfId="352">
      <calculatedColumnFormula>LEFT(S2, 3)</calculatedColumnFormula>
    </tableColumn>
    <tableColumn id="20" name="QUARTERS" dataDxfId="351">
      <calculatedColumnFormula>IF(S2="October","Q4",IF(S2="November","Q4",IF(S2="December","Q4",IF(S2="September", "Q3",IF(S2="August", "Q3", IF(S2="July", "Q3",IF(S2="June", "Q2",IF(S2="May", "Q2", IF(S2="April", "Q2","Q1")))))))))</calculatedColumnFormula>
    </tableColumn>
    <tableColumn id="15" name="YEARS"/>
  </tableColumns>
  <tableStyleInfo name="TableStyleMedium2" showFirstColumn="0" showLastColumn="0" showRowStripes="1" showColumnStripes="0"/>
</table>
</file>

<file path=xl/theme/theme1.xml><?xml version="1.0" encoding="utf-8"?>
<a:theme xmlns:a="http://schemas.openxmlformats.org/drawingml/2006/main" name="Vapor Trail">
  <a:themeElements>
    <a:clrScheme name="Vapor Trail">
      <a:dk1>
        <a:sysClr val="windowText" lastClr="000000"/>
      </a:dk1>
      <a:lt1>
        <a:sysClr val="window" lastClr="FFFFFF"/>
      </a:lt1>
      <a:dk2>
        <a:srgbClr val="454545"/>
      </a:dk2>
      <a:lt2>
        <a:srgbClr val="DADADA"/>
      </a:lt2>
      <a:accent1>
        <a:srgbClr val="DF2E28"/>
      </a:accent1>
      <a:accent2>
        <a:srgbClr val="FE801A"/>
      </a:accent2>
      <a:accent3>
        <a:srgbClr val="E9BF35"/>
      </a:accent3>
      <a:accent4>
        <a:srgbClr val="81BB42"/>
      </a:accent4>
      <a:accent5>
        <a:srgbClr val="32C7A9"/>
      </a:accent5>
      <a:accent6>
        <a:srgbClr val="4A9BDC"/>
      </a:accent6>
      <a:hlink>
        <a:srgbClr val="F0532B"/>
      </a:hlink>
      <a:folHlink>
        <a:srgbClr val="F38B53"/>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Vapor Trail">
      <a:fillStyleLst>
        <a:solidFill>
          <a:schemeClr val="phClr"/>
        </a:solidFill>
        <a:gradFill rotWithShape="1">
          <a:gsLst>
            <a:gs pos="0">
              <a:schemeClr val="phClr">
                <a:tint val="69000"/>
                <a:alpha val="100000"/>
                <a:satMod val="109000"/>
                <a:lumMod val="110000"/>
              </a:schemeClr>
            </a:gs>
            <a:gs pos="52000">
              <a:schemeClr val="phClr">
                <a:tint val="74000"/>
                <a:satMod val="100000"/>
                <a:lumMod val="104000"/>
              </a:schemeClr>
            </a:gs>
            <a:gs pos="100000">
              <a:schemeClr val="phClr">
                <a:tint val="78000"/>
                <a:satMod val="100000"/>
                <a:lumMod val="100000"/>
              </a:schemeClr>
            </a:gs>
          </a:gsLst>
          <a:lin ang="5400000" scaled="0"/>
        </a:gradFill>
        <a:gradFill rotWithShape="1">
          <a:gsLst>
            <a:gs pos="0">
              <a:schemeClr val="phClr">
                <a:tint val="96000"/>
                <a:satMod val="100000"/>
                <a:lumMod val="104000"/>
              </a:schemeClr>
            </a:gs>
            <a:gs pos="78000">
              <a:schemeClr val="phClr">
                <a:shade val="100000"/>
                <a:satMod val="11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cene3d>
            <a:camera prst="orthographicFront">
              <a:rot lat="0" lon="0" rev="0"/>
            </a:camera>
            <a:lightRig rig="threePt" dir="t"/>
          </a:scene3d>
          <a:sp3d>
            <a:bevelT w="25400" h="12700"/>
          </a:sp3d>
        </a:effectStyle>
        <a:effectStyle>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Vapor Trail" id="{4FDF2955-7D9C-493C-B9F9-C205151B46CD}" vid="{8F31A783-2159-4870-BC29-2BA7D038EA44}"/>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10.xml"/><Relationship Id="rId7" Type="http://schemas.openxmlformats.org/officeDocument/2006/relationships/drawing" Target="../drawings/drawing1.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6.xml"/><Relationship Id="rId2" Type="http://schemas.openxmlformats.org/officeDocument/2006/relationships/pivotTable" Target="../pivotTables/pivotTable15.xml"/><Relationship Id="rId1" Type="http://schemas.openxmlformats.org/officeDocument/2006/relationships/pivotTable" Target="../pivotTables/pivotTable14.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17.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20.xml"/><Relationship Id="rId2" Type="http://schemas.openxmlformats.org/officeDocument/2006/relationships/pivotTable" Target="../pivotTables/pivotTable19.xml"/><Relationship Id="rId1" Type="http://schemas.openxmlformats.org/officeDocument/2006/relationships/pivotTable" Target="../pivotTables/pivotTable18.xml"/><Relationship Id="rId5" Type="http://schemas.microsoft.com/office/2007/relationships/slicer" Target="../slicers/slicer3.xml"/><Relationship Id="rId4"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2" Type="http://schemas.microsoft.com/office/2007/relationships/slicer" Target="../slicers/slicer6.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48"/>
  <sheetViews>
    <sheetView workbookViewId="0">
      <selection activeCell="F13" sqref="F13"/>
    </sheetView>
  </sheetViews>
  <sheetFormatPr defaultColWidth="9" defaultRowHeight="15"/>
  <cols>
    <col min="1" max="1" width="11.140625" customWidth="1"/>
    <col min="2" max="2" width="12.5703125" customWidth="1"/>
    <col min="3" max="3" width="28.42578125" customWidth="1"/>
    <col min="4" max="4" width="10.7109375" hidden="1" customWidth="1"/>
    <col min="5" max="5" width="10.85546875" customWidth="1"/>
    <col min="6" max="6" width="14.42578125" customWidth="1"/>
    <col min="7" max="7" width="13.5703125" customWidth="1"/>
    <col min="8" max="8" width="12.42578125" customWidth="1"/>
    <col min="9" max="9" width="7.7109375" customWidth="1"/>
    <col min="10" max="10" width="9.42578125" customWidth="1"/>
    <col min="11" max="11" width="13.28515625" customWidth="1"/>
    <col min="12" max="12" width="12.42578125" hidden="1" customWidth="1"/>
    <col min="13" max="13" width="13.140625" customWidth="1"/>
    <col min="14" max="14" width="11.140625" customWidth="1"/>
    <col min="15" max="15" width="8.7109375" customWidth="1"/>
    <col min="16" max="16" width="12.7109375" customWidth="1"/>
  </cols>
  <sheetData>
    <row r="1" spans="1:16" s="1" customForma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c r="A2">
        <v>10101</v>
      </c>
      <c r="B2" t="s">
        <v>16</v>
      </c>
      <c r="C2" t="s">
        <v>17</v>
      </c>
      <c r="D2" t="s">
        <v>18</v>
      </c>
      <c r="E2" t="str">
        <f t="shared" ref="E2:E65" si="0">PROPER(D2)</f>
        <v>Trophy</v>
      </c>
      <c r="F2">
        <v>150</v>
      </c>
      <c r="G2">
        <v>200</v>
      </c>
      <c r="H2">
        <v>725</v>
      </c>
      <c r="I2">
        <v>145000</v>
      </c>
      <c r="J2">
        <v>36250</v>
      </c>
      <c r="K2" t="s">
        <v>19</v>
      </c>
      <c r="L2" t="s">
        <v>20</v>
      </c>
      <c r="M2" t="str">
        <f>IF(L2="Southeast","South East",IF(L2="west","West",IF(L2="southsouth","South South",IF(L2="northwest","North West",IF(L2="northeast","North East","North Central")))))</f>
        <v>South East</v>
      </c>
      <c r="N2" t="s">
        <v>21</v>
      </c>
      <c r="O2">
        <v>2019</v>
      </c>
      <c r="P2" t="str">
        <f>IF(K2="Ghana","Anglophone",IF(K2="Nigeria","Anglophone","Francophone"))</f>
        <v>Anglophone</v>
      </c>
    </row>
    <row r="3" spans="1:16">
      <c r="A3">
        <v>10102</v>
      </c>
      <c r="B3" t="s">
        <v>22</v>
      </c>
      <c r="C3" t="s">
        <v>23</v>
      </c>
      <c r="D3" t="s">
        <v>24</v>
      </c>
      <c r="E3" t="str">
        <f t="shared" si="0"/>
        <v>Budweiser</v>
      </c>
      <c r="F3">
        <v>250</v>
      </c>
      <c r="G3">
        <v>500</v>
      </c>
      <c r="H3">
        <v>815</v>
      </c>
      <c r="I3">
        <v>407500</v>
      </c>
      <c r="J3">
        <v>203750</v>
      </c>
      <c r="K3" t="s">
        <v>25</v>
      </c>
      <c r="L3" t="s">
        <v>26</v>
      </c>
      <c r="M3" t="str">
        <f t="shared" ref="M3:M66" si="1">IF(L3="Southeast","South East",IF(L3="west","West",IF(L3="southsouth","South South",IF(L3="northwest","North West",IF(L3="northeast","North East","North Central")))))</f>
        <v>West</v>
      </c>
      <c r="N3" t="s">
        <v>27</v>
      </c>
      <c r="O3">
        <v>2018</v>
      </c>
      <c r="P3" t="str">
        <f t="shared" ref="P3:P66" si="2">IF(K3="Ghana","Anglophone",IF(K3="Nigeria","Anglophone","Francophone"))</f>
        <v>Anglophone</v>
      </c>
    </row>
    <row r="4" spans="1:16">
      <c r="A4">
        <v>10103</v>
      </c>
      <c r="B4" t="s">
        <v>28</v>
      </c>
      <c r="C4" t="s">
        <v>29</v>
      </c>
      <c r="D4" t="s">
        <v>30</v>
      </c>
      <c r="E4" t="str">
        <f t="shared" si="0"/>
        <v>Castle Lite</v>
      </c>
      <c r="F4">
        <v>180</v>
      </c>
      <c r="G4">
        <v>450</v>
      </c>
      <c r="H4">
        <v>937</v>
      </c>
      <c r="I4">
        <v>421650</v>
      </c>
      <c r="J4">
        <v>252990</v>
      </c>
      <c r="K4" t="s">
        <v>31</v>
      </c>
      <c r="L4" t="s">
        <v>32</v>
      </c>
      <c r="M4" t="str">
        <f t="shared" si="1"/>
        <v>South South</v>
      </c>
      <c r="N4" t="s">
        <v>33</v>
      </c>
      <c r="O4">
        <v>2018</v>
      </c>
      <c r="P4" t="str">
        <f t="shared" si="2"/>
        <v>Francophone</v>
      </c>
    </row>
    <row r="5" spans="1:16">
      <c r="A5">
        <v>10104</v>
      </c>
      <c r="B5" t="s">
        <v>34</v>
      </c>
      <c r="C5" t="s">
        <v>35</v>
      </c>
      <c r="D5" t="s">
        <v>36</v>
      </c>
      <c r="E5" t="str">
        <f t="shared" si="0"/>
        <v>Eagle Lager</v>
      </c>
      <c r="F5">
        <v>170</v>
      </c>
      <c r="G5">
        <v>250</v>
      </c>
      <c r="H5">
        <v>765</v>
      </c>
      <c r="I5">
        <v>191250</v>
      </c>
      <c r="J5">
        <v>61200</v>
      </c>
      <c r="K5" t="s">
        <v>37</v>
      </c>
      <c r="L5" t="s">
        <v>38</v>
      </c>
      <c r="M5" t="str">
        <f t="shared" si="1"/>
        <v>North West</v>
      </c>
      <c r="N5" t="s">
        <v>39</v>
      </c>
      <c r="O5">
        <v>2018</v>
      </c>
      <c r="P5" t="str">
        <f t="shared" si="2"/>
        <v>Francophone</v>
      </c>
    </row>
    <row r="6" spans="1:16">
      <c r="A6">
        <v>10105</v>
      </c>
      <c r="B6" t="s">
        <v>40</v>
      </c>
      <c r="C6" t="s">
        <v>41</v>
      </c>
      <c r="D6" t="s">
        <v>42</v>
      </c>
      <c r="E6" t="str">
        <f t="shared" si="0"/>
        <v>Hero</v>
      </c>
      <c r="F6">
        <v>150</v>
      </c>
      <c r="G6">
        <v>200</v>
      </c>
      <c r="H6">
        <v>836</v>
      </c>
      <c r="I6">
        <v>167200</v>
      </c>
      <c r="J6">
        <v>41800</v>
      </c>
      <c r="K6" t="s">
        <v>43</v>
      </c>
      <c r="L6" t="s">
        <v>44</v>
      </c>
      <c r="M6" t="str">
        <f t="shared" si="1"/>
        <v>North Central</v>
      </c>
      <c r="N6" t="s">
        <v>45</v>
      </c>
      <c r="O6">
        <v>2017</v>
      </c>
      <c r="P6" t="str">
        <f t="shared" si="2"/>
        <v>Francophone</v>
      </c>
    </row>
    <row r="7" spans="1:16">
      <c r="A7">
        <v>10106</v>
      </c>
      <c r="B7" t="s">
        <v>16</v>
      </c>
      <c r="C7" t="s">
        <v>17</v>
      </c>
      <c r="D7" t="s">
        <v>46</v>
      </c>
      <c r="E7" t="str">
        <f t="shared" si="0"/>
        <v>Beta Malt</v>
      </c>
      <c r="F7">
        <v>80</v>
      </c>
      <c r="G7">
        <v>150</v>
      </c>
      <c r="H7">
        <v>798</v>
      </c>
      <c r="I7">
        <v>119700</v>
      </c>
      <c r="J7">
        <v>55860</v>
      </c>
      <c r="K7" t="s">
        <v>19</v>
      </c>
      <c r="L7" t="s">
        <v>47</v>
      </c>
      <c r="M7" t="str">
        <f t="shared" si="1"/>
        <v>North Central</v>
      </c>
      <c r="N7" t="s">
        <v>48</v>
      </c>
      <c r="O7">
        <v>2019</v>
      </c>
      <c r="P7" t="str">
        <f t="shared" si="2"/>
        <v>Anglophone</v>
      </c>
    </row>
    <row r="8" spans="1:16">
      <c r="A8">
        <v>10107</v>
      </c>
      <c r="B8" t="s">
        <v>49</v>
      </c>
      <c r="C8" t="s">
        <v>50</v>
      </c>
      <c r="D8" t="s">
        <v>51</v>
      </c>
      <c r="E8" t="str">
        <f t="shared" si="0"/>
        <v>Grand Malt</v>
      </c>
      <c r="F8">
        <v>90</v>
      </c>
      <c r="G8">
        <v>150</v>
      </c>
      <c r="H8">
        <v>954</v>
      </c>
      <c r="I8">
        <v>143100</v>
      </c>
      <c r="J8">
        <v>57240</v>
      </c>
      <c r="K8" t="s">
        <v>25</v>
      </c>
      <c r="L8" t="s">
        <v>20</v>
      </c>
      <c r="M8" t="str">
        <f t="shared" si="1"/>
        <v>South East</v>
      </c>
      <c r="N8" t="s">
        <v>52</v>
      </c>
      <c r="O8">
        <v>2017</v>
      </c>
      <c r="P8" t="str">
        <f t="shared" si="2"/>
        <v>Anglophone</v>
      </c>
    </row>
    <row r="9" spans="1:16">
      <c r="A9">
        <v>10108</v>
      </c>
      <c r="B9" t="s">
        <v>34</v>
      </c>
      <c r="C9" t="s">
        <v>35</v>
      </c>
      <c r="D9" t="s">
        <v>18</v>
      </c>
      <c r="E9" t="str">
        <f t="shared" si="0"/>
        <v>Trophy</v>
      </c>
      <c r="F9">
        <v>150</v>
      </c>
      <c r="G9">
        <v>200</v>
      </c>
      <c r="H9">
        <v>812</v>
      </c>
      <c r="I9">
        <v>162400</v>
      </c>
      <c r="J9">
        <v>40600</v>
      </c>
      <c r="K9" t="s">
        <v>31</v>
      </c>
      <c r="L9" t="s">
        <v>26</v>
      </c>
      <c r="M9" t="str">
        <f t="shared" si="1"/>
        <v>West</v>
      </c>
      <c r="N9" t="s">
        <v>53</v>
      </c>
      <c r="O9">
        <v>2018</v>
      </c>
      <c r="P9" t="str">
        <f t="shared" si="2"/>
        <v>Francophone</v>
      </c>
    </row>
    <row r="10" spans="1:16">
      <c r="A10">
        <v>10109</v>
      </c>
      <c r="B10" t="s">
        <v>54</v>
      </c>
      <c r="C10" t="s">
        <v>55</v>
      </c>
      <c r="D10" t="s">
        <v>24</v>
      </c>
      <c r="E10" t="str">
        <f t="shared" si="0"/>
        <v>Budweiser</v>
      </c>
      <c r="F10">
        <v>250</v>
      </c>
      <c r="G10">
        <v>500</v>
      </c>
      <c r="H10">
        <v>700</v>
      </c>
      <c r="I10">
        <v>350000</v>
      </c>
      <c r="J10">
        <v>175000</v>
      </c>
      <c r="K10" t="s">
        <v>37</v>
      </c>
      <c r="L10" t="s">
        <v>32</v>
      </c>
      <c r="M10" t="str">
        <f t="shared" si="1"/>
        <v>South South</v>
      </c>
      <c r="N10" t="s">
        <v>56</v>
      </c>
      <c r="O10">
        <v>2019</v>
      </c>
      <c r="P10" t="str">
        <f t="shared" si="2"/>
        <v>Francophone</v>
      </c>
    </row>
    <row r="11" spans="1:16">
      <c r="A11">
        <v>10110</v>
      </c>
      <c r="B11" t="s">
        <v>57</v>
      </c>
      <c r="C11" t="s">
        <v>58</v>
      </c>
      <c r="D11" t="s">
        <v>30</v>
      </c>
      <c r="E11" t="str">
        <f t="shared" si="0"/>
        <v>Castle Lite</v>
      </c>
      <c r="F11">
        <v>180</v>
      </c>
      <c r="G11">
        <v>450</v>
      </c>
      <c r="H11">
        <v>745</v>
      </c>
      <c r="I11">
        <v>335250</v>
      </c>
      <c r="J11">
        <v>201150</v>
      </c>
      <c r="K11" t="s">
        <v>43</v>
      </c>
      <c r="L11" t="s">
        <v>38</v>
      </c>
      <c r="M11" t="str">
        <f t="shared" si="1"/>
        <v>North West</v>
      </c>
      <c r="N11" t="s">
        <v>59</v>
      </c>
      <c r="O11">
        <v>2017</v>
      </c>
      <c r="P11" t="str">
        <f t="shared" si="2"/>
        <v>Francophone</v>
      </c>
    </row>
    <row r="12" spans="1:16">
      <c r="A12">
        <v>10111</v>
      </c>
      <c r="B12" t="s">
        <v>60</v>
      </c>
      <c r="C12" t="s">
        <v>61</v>
      </c>
      <c r="D12" t="s">
        <v>36</v>
      </c>
      <c r="E12" t="str">
        <f t="shared" si="0"/>
        <v>Eagle Lager</v>
      </c>
      <c r="F12">
        <v>170</v>
      </c>
      <c r="G12">
        <v>250</v>
      </c>
      <c r="H12">
        <v>861</v>
      </c>
      <c r="I12">
        <v>215250</v>
      </c>
      <c r="J12">
        <v>68880</v>
      </c>
      <c r="K12" t="s">
        <v>19</v>
      </c>
      <c r="L12" t="s">
        <v>44</v>
      </c>
      <c r="M12" t="str">
        <f t="shared" si="1"/>
        <v>North Central</v>
      </c>
      <c r="N12" t="s">
        <v>62</v>
      </c>
      <c r="O12">
        <v>2017</v>
      </c>
      <c r="P12" t="str">
        <f t="shared" si="2"/>
        <v>Anglophone</v>
      </c>
    </row>
    <row r="13" spans="1:16">
      <c r="A13">
        <v>10112</v>
      </c>
      <c r="B13" t="s">
        <v>34</v>
      </c>
      <c r="C13" t="s">
        <v>35</v>
      </c>
      <c r="D13" t="s">
        <v>42</v>
      </c>
      <c r="E13" t="str">
        <f t="shared" si="0"/>
        <v>Hero</v>
      </c>
      <c r="F13">
        <v>150</v>
      </c>
      <c r="G13">
        <v>200</v>
      </c>
      <c r="H13">
        <v>902</v>
      </c>
      <c r="I13">
        <v>180400</v>
      </c>
      <c r="J13">
        <v>45100</v>
      </c>
      <c r="K13" t="s">
        <v>25</v>
      </c>
      <c r="L13" t="s">
        <v>47</v>
      </c>
      <c r="M13" t="str">
        <f t="shared" si="1"/>
        <v>North Central</v>
      </c>
      <c r="N13" t="s">
        <v>63</v>
      </c>
      <c r="O13">
        <v>2019</v>
      </c>
      <c r="P13" t="str">
        <f t="shared" si="2"/>
        <v>Anglophone</v>
      </c>
    </row>
    <row r="14" spans="1:16">
      <c r="A14">
        <v>10113</v>
      </c>
      <c r="B14" t="s">
        <v>64</v>
      </c>
      <c r="C14" t="s">
        <v>65</v>
      </c>
      <c r="D14" t="s">
        <v>46</v>
      </c>
      <c r="E14" t="str">
        <f t="shared" si="0"/>
        <v>Beta Malt</v>
      </c>
      <c r="F14">
        <v>80</v>
      </c>
      <c r="G14">
        <v>150</v>
      </c>
      <c r="H14">
        <v>731</v>
      </c>
      <c r="I14">
        <v>109650</v>
      </c>
      <c r="J14">
        <v>51170</v>
      </c>
      <c r="K14" t="s">
        <v>31</v>
      </c>
      <c r="L14" t="s">
        <v>20</v>
      </c>
      <c r="M14" t="str">
        <f t="shared" si="1"/>
        <v>South East</v>
      </c>
      <c r="N14" t="s">
        <v>21</v>
      </c>
      <c r="O14">
        <v>2018</v>
      </c>
      <c r="P14" t="str">
        <f t="shared" si="2"/>
        <v>Francophone</v>
      </c>
    </row>
    <row r="15" spans="1:16">
      <c r="A15">
        <v>10114</v>
      </c>
      <c r="B15" t="s">
        <v>34</v>
      </c>
      <c r="C15" t="s">
        <v>35</v>
      </c>
      <c r="D15" t="s">
        <v>51</v>
      </c>
      <c r="E15" t="str">
        <f t="shared" si="0"/>
        <v>Grand Malt</v>
      </c>
      <c r="F15">
        <v>90</v>
      </c>
      <c r="G15">
        <v>150</v>
      </c>
      <c r="H15">
        <v>843</v>
      </c>
      <c r="I15">
        <v>126450</v>
      </c>
      <c r="J15">
        <v>50580</v>
      </c>
      <c r="K15" t="s">
        <v>37</v>
      </c>
      <c r="L15" t="s">
        <v>26</v>
      </c>
      <c r="M15" t="str">
        <f t="shared" si="1"/>
        <v>West</v>
      </c>
      <c r="N15" t="s">
        <v>27</v>
      </c>
      <c r="O15">
        <v>2017</v>
      </c>
      <c r="P15" t="str">
        <f t="shared" si="2"/>
        <v>Francophone</v>
      </c>
    </row>
    <row r="16" spans="1:16">
      <c r="A16">
        <v>10115</v>
      </c>
      <c r="B16" t="s">
        <v>54</v>
      </c>
      <c r="C16" t="s">
        <v>55</v>
      </c>
      <c r="D16" t="s">
        <v>18</v>
      </c>
      <c r="E16" t="str">
        <f t="shared" si="0"/>
        <v>Trophy</v>
      </c>
      <c r="F16">
        <v>150</v>
      </c>
      <c r="G16">
        <v>200</v>
      </c>
      <c r="H16">
        <v>939</v>
      </c>
      <c r="I16">
        <v>187800</v>
      </c>
      <c r="J16">
        <v>46950</v>
      </c>
      <c r="K16" t="s">
        <v>43</v>
      </c>
      <c r="L16" t="s">
        <v>32</v>
      </c>
      <c r="M16" t="str">
        <f t="shared" si="1"/>
        <v>South South</v>
      </c>
      <c r="N16" t="s">
        <v>33</v>
      </c>
      <c r="O16">
        <v>2018</v>
      </c>
      <c r="P16" t="str">
        <f t="shared" si="2"/>
        <v>Francophone</v>
      </c>
    </row>
    <row r="17" spans="1:16">
      <c r="A17">
        <v>10116</v>
      </c>
      <c r="B17" t="s">
        <v>34</v>
      </c>
      <c r="C17" t="s">
        <v>35</v>
      </c>
      <c r="D17" t="s">
        <v>24</v>
      </c>
      <c r="E17" t="str">
        <f t="shared" si="0"/>
        <v>Budweiser</v>
      </c>
      <c r="F17">
        <v>250</v>
      </c>
      <c r="G17">
        <v>500</v>
      </c>
      <c r="H17">
        <v>709</v>
      </c>
      <c r="I17">
        <v>354500</v>
      </c>
      <c r="J17">
        <v>177250</v>
      </c>
      <c r="K17" t="s">
        <v>19</v>
      </c>
      <c r="L17" t="s">
        <v>38</v>
      </c>
      <c r="M17" t="str">
        <f t="shared" si="1"/>
        <v>North West</v>
      </c>
      <c r="N17" t="s">
        <v>39</v>
      </c>
      <c r="O17">
        <v>2019</v>
      </c>
      <c r="P17" t="str">
        <f t="shared" si="2"/>
        <v>Anglophone</v>
      </c>
    </row>
    <row r="18" spans="1:16">
      <c r="A18">
        <v>10117</v>
      </c>
      <c r="B18" t="s">
        <v>60</v>
      </c>
      <c r="C18" t="s">
        <v>61</v>
      </c>
      <c r="D18" t="s">
        <v>30</v>
      </c>
      <c r="E18" t="str">
        <f t="shared" si="0"/>
        <v>Castle Lite</v>
      </c>
      <c r="F18">
        <v>180</v>
      </c>
      <c r="G18">
        <v>450</v>
      </c>
      <c r="H18">
        <v>837</v>
      </c>
      <c r="I18">
        <v>376650</v>
      </c>
      <c r="J18">
        <v>225990</v>
      </c>
      <c r="K18" t="s">
        <v>25</v>
      </c>
      <c r="L18" t="s">
        <v>44</v>
      </c>
      <c r="M18" t="str">
        <f t="shared" si="1"/>
        <v>North Central</v>
      </c>
      <c r="N18" t="s">
        <v>45</v>
      </c>
      <c r="O18">
        <v>2017</v>
      </c>
      <c r="P18" t="str">
        <f t="shared" si="2"/>
        <v>Anglophone</v>
      </c>
    </row>
    <row r="19" spans="1:16">
      <c r="A19">
        <v>10118</v>
      </c>
      <c r="B19" t="s">
        <v>66</v>
      </c>
      <c r="C19" t="s">
        <v>67</v>
      </c>
      <c r="D19" t="s">
        <v>36</v>
      </c>
      <c r="E19" t="str">
        <f t="shared" si="0"/>
        <v>Eagle Lager</v>
      </c>
      <c r="F19">
        <v>170</v>
      </c>
      <c r="G19">
        <v>250</v>
      </c>
      <c r="H19">
        <v>910</v>
      </c>
      <c r="I19">
        <v>227500</v>
      </c>
      <c r="J19">
        <v>72800</v>
      </c>
      <c r="K19" t="s">
        <v>31</v>
      </c>
      <c r="L19" t="s">
        <v>47</v>
      </c>
      <c r="M19" t="str">
        <f t="shared" si="1"/>
        <v>North Central</v>
      </c>
      <c r="N19" t="s">
        <v>48</v>
      </c>
      <c r="O19">
        <v>2018</v>
      </c>
      <c r="P19" t="str">
        <f t="shared" si="2"/>
        <v>Francophone</v>
      </c>
    </row>
    <row r="20" spans="1:16">
      <c r="A20">
        <v>10119</v>
      </c>
      <c r="B20" t="s">
        <v>64</v>
      </c>
      <c r="C20" t="s">
        <v>65</v>
      </c>
      <c r="D20" t="s">
        <v>42</v>
      </c>
      <c r="E20" t="str">
        <f t="shared" si="0"/>
        <v>Hero</v>
      </c>
      <c r="F20">
        <v>150</v>
      </c>
      <c r="G20">
        <v>200</v>
      </c>
      <c r="H20">
        <v>996</v>
      </c>
      <c r="I20">
        <v>199200</v>
      </c>
      <c r="J20">
        <v>49800</v>
      </c>
      <c r="K20" t="s">
        <v>37</v>
      </c>
      <c r="L20" t="s">
        <v>20</v>
      </c>
      <c r="M20" t="str">
        <f t="shared" si="1"/>
        <v>South East</v>
      </c>
      <c r="N20" t="s">
        <v>52</v>
      </c>
      <c r="O20">
        <v>2019</v>
      </c>
      <c r="P20" t="str">
        <f t="shared" si="2"/>
        <v>Francophone</v>
      </c>
    </row>
    <row r="21" spans="1:16">
      <c r="A21">
        <v>10120</v>
      </c>
      <c r="B21" t="s">
        <v>60</v>
      </c>
      <c r="C21" t="s">
        <v>61</v>
      </c>
      <c r="D21" t="s">
        <v>46</v>
      </c>
      <c r="E21" t="str">
        <f t="shared" si="0"/>
        <v>Beta Malt</v>
      </c>
      <c r="F21">
        <v>80</v>
      </c>
      <c r="G21">
        <v>150</v>
      </c>
      <c r="H21">
        <v>731</v>
      </c>
      <c r="I21">
        <v>109650</v>
      </c>
      <c r="J21">
        <v>51170</v>
      </c>
      <c r="K21" t="s">
        <v>43</v>
      </c>
      <c r="L21" t="s">
        <v>26</v>
      </c>
      <c r="M21" t="str">
        <f t="shared" si="1"/>
        <v>West</v>
      </c>
      <c r="N21" t="s">
        <v>53</v>
      </c>
      <c r="O21">
        <v>2017</v>
      </c>
      <c r="P21" t="str">
        <f t="shared" si="2"/>
        <v>Francophone</v>
      </c>
    </row>
    <row r="22" spans="1:16">
      <c r="A22">
        <v>10121</v>
      </c>
      <c r="B22" t="s">
        <v>22</v>
      </c>
      <c r="C22" t="s">
        <v>23</v>
      </c>
      <c r="D22" t="s">
        <v>51</v>
      </c>
      <c r="E22" t="str">
        <f t="shared" si="0"/>
        <v>Grand Malt</v>
      </c>
      <c r="F22">
        <v>90</v>
      </c>
      <c r="G22">
        <v>150</v>
      </c>
      <c r="H22">
        <v>898</v>
      </c>
      <c r="I22">
        <v>134700</v>
      </c>
      <c r="J22">
        <v>53880</v>
      </c>
      <c r="K22" t="s">
        <v>19</v>
      </c>
      <c r="L22" t="s">
        <v>32</v>
      </c>
      <c r="M22" t="str">
        <f t="shared" si="1"/>
        <v>South South</v>
      </c>
      <c r="N22" t="s">
        <v>56</v>
      </c>
      <c r="O22">
        <v>2017</v>
      </c>
      <c r="P22" t="str">
        <f t="shared" si="2"/>
        <v>Anglophone</v>
      </c>
    </row>
    <row r="23" spans="1:16">
      <c r="A23">
        <v>10122</v>
      </c>
      <c r="B23" t="s">
        <v>64</v>
      </c>
      <c r="C23" t="s">
        <v>65</v>
      </c>
      <c r="D23" t="s">
        <v>18</v>
      </c>
      <c r="E23" t="str">
        <f t="shared" si="0"/>
        <v>Trophy</v>
      </c>
      <c r="F23">
        <v>150</v>
      </c>
      <c r="G23">
        <v>200</v>
      </c>
      <c r="H23">
        <v>860</v>
      </c>
      <c r="I23">
        <v>172000</v>
      </c>
      <c r="J23">
        <v>43000</v>
      </c>
      <c r="K23" t="s">
        <v>25</v>
      </c>
      <c r="L23" t="s">
        <v>38</v>
      </c>
      <c r="M23" t="str">
        <f t="shared" si="1"/>
        <v>North West</v>
      </c>
      <c r="N23" t="s">
        <v>59</v>
      </c>
      <c r="O23">
        <v>2018</v>
      </c>
      <c r="P23" t="str">
        <f t="shared" si="2"/>
        <v>Anglophone</v>
      </c>
    </row>
    <row r="24" spans="1:16">
      <c r="A24">
        <v>10123</v>
      </c>
      <c r="B24" t="s">
        <v>34</v>
      </c>
      <c r="C24" t="s">
        <v>35</v>
      </c>
      <c r="D24" t="s">
        <v>24</v>
      </c>
      <c r="E24" t="str">
        <f t="shared" si="0"/>
        <v>Budweiser</v>
      </c>
      <c r="F24">
        <v>250</v>
      </c>
      <c r="G24">
        <v>500</v>
      </c>
      <c r="H24">
        <v>859</v>
      </c>
      <c r="I24">
        <v>429500</v>
      </c>
      <c r="J24">
        <v>214750</v>
      </c>
      <c r="K24" t="s">
        <v>31</v>
      </c>
      <c r="L24" t="s">
        <v>44</v>
      </c>
      <c r="M24" t="str">
        <f t="shared" si="1"/>
        <v>North Central</v>
      </c>
      <c r="N24" t="s">
        <v>62</v>
      </c>
      <c r="O24">
        <v>2017</v>
      </c>
      <c r="P24" t="str">
        <f t="shared" si="2"/>
        <v>Francophone</v>
      </c>
    </row>
    <row r="25" spans="1:16">
      <c r="A25">
        <v>10124</v>
      </c>
      <c r="B25" t="s">
        <v>28</v>
      </c>
      <c r="C25" t="s">
        <v>29</v>
      </c>
      <c r="D25" t="s">
        <v>30</v>
      </c>
      <c r="E25" t="str">
        <f t="shared" si="0"/>
        <v>Castle Lite</v>
      </c>
      <c r="F25">
        <v>180</v>
      </c>
      <c r="G25">
        <v>450</v>
      </c>
      <c r="H25">
        <v>857</v>
      </c>
      <c r="I25">
        <v>385650</v>
      </c>
      <c r="J25">
        <v>231390</v>
      </c>
      <c r="K25" t="s">
        <v>37</v>
      </c>
      <c r="L25" t="s">
        <v>47</v>
      </c>
      <c r="M25" t="str">
        <f t="shared" si="1"/>
        <v>North Central</v>
      </c>
      <c r="N25" t="s">
        <v>63</v>
      </c>
      <c r="O25">
        <v>2017</v>
      </c>
      <c r="P25" t="str">
        <f t="shared" si="2"/>
        <v>Francophone</v>
      </c>
    </row>
    <row r="26" spans="1:16">
      <c r="A26">
        <v>10125</v>
      </c>
      <c r="B26" t="s">
        <v>16</v>
      </c>
      <c r="C26" t="s">
        <v>17</v>
      </c>
      <c r="D26" t="s">
        <v>36</v>
      </c>
      <c r="E26" t="str">
        <f t="shared" si="0"/>
        <v>Eagle Lager</v>
      </c>
      <c r="F26">
        <v>170</v>
      </c>
      <c r="G26">
        <v>250</v>
      </c>
      <c r="H26">
        <v>715</v>
      </c>
      <c r="I26">
        <v>178750</v>
      </c>
      <c r="J26">
        <v>57200</v>
      </c>
      <c r="K26" t="s">
        <v>43</v>
      </c>
      <c r="L26" t="s">
        <v>20</v>
      </c>
      <c r="M26" t="str">
        <f t="shared" si="1"/>
        <v>South East</v>
      </c>
      <c r="N26" t="s">
        <v>21</v>
      </c>
      <c r="O26">
        <v>2018</v>
      </c>
      <c r="P26" t="str">
        <f t="shared" si="2"/>
        <v>Francophone</v>
      </c>
    </row>
    <row r="27" spans="1:16">
      <c r="A27">
        <v>10126</v>
      </c>
      <c r="B27" t="s">
        <v>40</v>
      </c>
      <c r="C27" t="s">
        <v>41</v>
      </c>
      <c r="D27" t="s">
        <v>42</v>
      </c>
      <c r="E27" t="str">
        <f t="shared" si="0"/>
        <v>Hero</v>
      </c>
      <c r="F27">
        <v>150</v>
      </c>
      <c r="G27">
        <v>200</v>
      </c>
      <c r="H27">
        <v>999</v>
      </c>
      <c r="I27">
        <v>199800</v>
      </c>
      <c r="J27">
        <v>49950</v>
      </c>
      <c r="K27" t="s">
        <v>19</v>
      </c>
      <c r="L27" t="s">
        <v>26</v>
      </c>
      <c r="M27" t="str">
        <f t="shared" si="1"/>
        <v>West</v>
      </c>
      <c r="N27" t="s">
        <v>27</v>
      </c>
      <c r="O27">
        <v>2018</v>
      </c>
      <c r="P27" t="str">
        <f t="shared" si="2"/>
        <v>Anglophone</v>
      </c>
    </row>
    <row r="28" spans="1:16">
      <c r="A28">
        <v>10127</v>
      </c>
      <c r="B28" t="s">
        <v>57</v>
      </c>
      <c r="C28" t="s">
        <v>58</v>
      </c>
      <c r="D28" t="s">
        <v>46</v>
      </c>
      <c r="E28" t="str">
        <f t="shared" si="0"/>
        <v>Beta Malt</v>
      </c>
      <c r="F28">
        <v>80</v>
      </c>
      <c r="G28">
        <v>150</v>
      </c>
      <c r="H28">
        <v>982</v>
      </c>
      <c r="I28">
        <v>147300</v>
      </c>
      <c r="J28">
        <v>68740</v>
      </c>
      <c r="K28" t="s">
        <v>25</v>
      </c>
      <c r="L28" t="s">
        <v>32</v>
      </c>
      <c r="M28" t="str">
        <f t="shared" si="1"/>
        <v>South South</v>
      </c>
      <c r="N28" t="s">
        <v>33</v>
      </c>
      <c r="O28">
        <v>2017</v>
      </c>
      <c r="P28" t="str">
        <f t="shared" si="2"/>
        <v>Anglophone</v>
      </c>
    </row>
    <row r="29" spans="1:16">
      <c r="A29">
        <v>10128</v>
      </c>
      <c r="B29" t="s">
        <v>22</v>
      </c>
      <c r="C29" t="s">
        <v>23</v>
      </c>
      <c r="D29" t="s">
        <v>51</v>
      </c>
      <c r="E29" t="str">
        <f t="shared" si="0"/>
        <v>Grand Malt</v>
      </c>
      <c r="F29">
        <v>90</v>
      </c>
      <c r="G29">
        <v>150</v>
      </c>
      <c r="H29">
        <v>920</v>
      </c>
      <c r="I29">
        <v>138000</v>
      </c>
      <c r="J29">
        <v>55200</v>
      </c>
      <c r="K29" t="s">
        <v>31</v>
      </c>
      <c r="L29" t="s">
        <v>38</v>
      </c>
      <c r="M29" t="str">
        <f t="shared" si="1"/>
        <v>North West</v>
      </c>
      <c r="N29" t="s">
        <v>39</v>
      </c>
      <c r="O29">
        <v>2018</v>
      </c>
      <c r="P29" t="str">
        <f t="shared" si="2"/>
        <v>Francophone</v>
      </c>
    </row>
    <row r="30" spans="1:16">
      <c r="A30">
        <v>10129</v>
      </c>
      <c r="B30" t="s">
        <v>22</v>
      </c>
      <c r="C30" t="s">
        <v>23</v>
      </c>
      <c r="D30" t="s">
        <v>18</v>
      </c>
      <c r="E30" t="str">
        <f t="shared" si="0"/>
        <v>Trophy</v>
      </c>
      <c r="F30">
        <v>150</v>
      </c>
      <c r="G30">
        <v>200</v>
      </c>
      <c r="H30">
        <v>875</v>
      </c>
      <c r="I30">
        <v>175000</v>
      </c>
      <c r="J30">
        <v>43750</v>
      </c>
      <c r="K30" t="s">
        <v>37</v>
      </c>
      <c r="L30" t="s">
        <v>44</v>
      </c>
      <c r="M30" t="str">
        <f t="shared" si="1"/>
        <v>North Central</v>
      </c>
      <c r="N30" t="s">
        <v>45</v>
      </c>
      <c r="O30">
        <v>2017</v>
      </c>
      <c r="P30" t="str">
        <f t="shared" si="2"/>
        <v>Francophone</v>
      </c>
    </row>
    <row r="31" spans="1:16">
      <c r="A31">
        <v>10130</v>
      </c>
      <c r="B31" t="s">
        <v>66</v>
      </c>
      <c r="C31" t="s">
        <v>67</v>
      </c>
      <c r="D31" t="s">
        <v>24</v>
      </c>
      <c r="E31" t="str">
        <f t="shared" si="0"/>
        <v>Budweiser</v>
      </c>
      <c r="F31">
        <v>250</v>
      </c>
      <c r="G31">
        <v>500</v>
      </c>
      <c r="H31">
        <v>945</v>
      </c>
      <c r="I31">
        <v>472500</v>
      </c>
      <c r="J31">
        <v>236250</v>
      </c>
      <c r="K31" t="s">
        <v>43</v>
      </c>
      <c r="L31" t="s">
        <v>47</v>
      </c>
      <c r="M31" t="str">
        <f t="shared" si="1"/>
        <v>North Central</v>
      </c>
      <c r="N31" t="s">
        <v>48</v>
      </c>
      <c r="O31">
        <v>2019</v>
      </c>
      <c r="P31" t="str">
        <f t="shared" si="2"/>
        <v>Francophone</v>
      </c>
    </row>
    <row r="32" spans="1:16">
      <c r="A32">
        <v>10131</v>
      </c>
      <c r="B32" t="s">
        <v>34</v>
      </c>
      <c r="C32" t="s">
        <v>35</v>
      </c>
      <c r="D32" t="s">
        <v>30</v>
      </c>
      <c r="E32" t="str">
        <f t="shared" si="0"/>
        <v>Castle Lite</v>
      </c>
      <c r="F32">
        <v>180</v>
      </c>
      <c r="G32">
        <v>450</v>
      </c>
      <c r="H32">
        <v>794</v>
      </c>
      <c r="I32">
        <v>357300</v>
      </c>
      <c r="J32">
        <v>214380</v>
      </c>
      <c r="K32" t="s">
        <v>19</v>
      </c>
      <c r="L32" t="s">
        <v>20</v>
      </c>
      <c r="M32" t="str">
        <f t="shared" si="1"/>
        <v>South East</v>
      </c>
      <c r="N32" t="s">
        <v>52</v>
      </c>
      <c r="O32">
        <v>2019</v>
      </c>
      <c r="P32" t="str">
        <f t="shared" si="2"/>
        <v>Anglophone</v>
      </c>
    </row>
    <row r="33" spans="1:16">
      <c r="A33">
        <v>10132</v>
      </c>
      <c r="B33" t="s">
        <v>54</v>
      </c>
      <c r="C33" t="s">
        <v>55</v>
      </c>
      <c r="D33" t="s">
        <v>36</v>
      </c>
      <c r="E33" t="str">
        <f t="shared" si="0"/>
        <v>Eagle Lager</v>
      </c>
      <c r="F33">
        <v>170</v>
      </c>
      <c r="G33">
        <v>250</v>
      </c>
      <c r="H33">
        <v>826</v>
      </c>
      <c r="I33">
        <v>206500</v>
      </c>
      <c r="J33">
        <v>66080</v>
      </c>
      <c r="K33" t="s">
        <v>25</v>
      </c>
      <c r="L33" t="s">
        <v>26</v>
      </c>
      <c r="M33" t="str">
        <f t="shared" si="1"/>
        <v>West</v>
      </c>
      <c r="N33" t="s">
        <v>53</v>
      </c>
      <c r="O33">
        <v>2017</v>
      </c>
      <c r="P33" t="str">
        <f t="shared" si="2"/>
        <v>Anglophone</v>
      </c>
    </row>
    <row r="34" spans="1:16">
      <c r="A34">
        <v>10133</v>
      </c>
      <c r="B34" t="s">
        <v>66</v>
      </c>
      <c r="C34" t="s">
        <v>67</v>
      </c>
      <c r="D34" t="s">
        <v>42</v>
      </c>
      <c r="E34" t="str">
        <f t="shared" si="0"/>
        <v>Hero</v>
      </c>
      <c r="F34">
        <v>150</v>
      </c>
      <c r="G34">
        <v>200</v>
      </c>
      <c r="H34">
        <v>1000</v>
      </c>
      <c r="I34">
        <v>200000</v>
      </c>
      <c r="J34">
        <v>50000</v>
      </c>
      <c r="K34" t="s">
        <v>31</v>
      </c>
      <c r="L34" t="s">
        <v>32</v>
      </c>
      <c r="M34" t="str">
        <f t="shared" si="1"/>
        <v>South South</v>
      </c>
      <c r="N34" t="s">
        <v>56</v>
      </c>
      <c r="O34">
        <v>2019</v>
      </c>
      <c r="P34" t="str">
        <f t="shared" si="2"/>
        <v>Francophone</v>
      </c>
    </row>
    <row r="35" spans="1:16">
      <c r="A35">
        <v>10134</v>
      </c>
      <c r="B35" t="s">
        <v>28</v>
      </c>
      <c r="C35" t="s">
        <v>29</v>
      </c>
      <c r="D35" t="s">
        <v>46</v>
      </c>
      <c r="E35" t="str">
        <f t="shared" si="0"/>
        <v>Beta Malt</v>
      </c>
      <c r="F35">
        <v>80</v>
      </c>
      <c r="G35">
        <v>150</v>
      </c>
      <c r="H35">
        <v>804</v>
      </c>
      <c r="I35">
        <v>120600</v>
      </c>
      <c r="J35">
        <v>56280</v>
      </c>
      <c r="K35" t="s">
        <v>37</v>
      </c>
      <c r="L35" t="s">
        <v>38</v>
      </c>
      <c r="M35" t="str">
        <f t="shared" si="1"/>
        <v>North West</v>
      </c>
      <c r="N35" t="s">
        <v>59</v>
      </c>
      <c r="O35">
        <v>2018</v>
      </c>
      <c r="P35" t="str">
        <f t="shared" si="2"/>
        <v>Francophone</v>
      </c>
    </row>
    <row r="36" spans="1:16">
      <c r="A36">
        <v>10135</v>
      </c>
      <c r="B36" t="s">
        <v>22</v>
      </c>
      <c r="C36" t="s">
        <v>23</v>
      </c>
      <c r="D36" t="s">
        <v>51</v>
      </c>
      <c r="E36" t="str">
        <f t="shared" si="0"/>
        <v>Grand Malt</v>
      </c>
      <c r="F36">
        <v>90</v>
      </c>
      <c r="G36">
        <v>150</v>
      </c>
      <c r="H36">
        <v>890</v>
      </c>
      <c r="I36">
        <v>133500</v>
      </c>
      <c r="J36">
        <v>53400</v>
      </c>
      <c r="K36" t="s">
        <v>43</v>
      </c>
      <c r="L36" t="s">
        <v>44</v>
      </c>
      <c r="M36" t="str">
        <f t="shared" si="1"/>
        <v>North Central</v>
      </c>
      <c r="N36" t="s">
        <v>62</v>
      </c>
      <c r="O36">
        <v>2017</v>
      </c>
      <c r="P36" t="str">
        <f t="shared" si="2"/>
        <v>Francophone</v>
      </c>
    </row>
    <row r="37" spans="1:16">
      <c r="A37">
        <v>10136</v>
      </c>
      <c r="B37" t="s">
        <v>28</v>
      </c>
      <c r="C37" t="s">
        <v>29</v>
      </c>
      <c r="D37" t="s">
        <v>18</v>
      </c>
      <c r="E37" t="str">
        <f t="shared" si="0"/>
        <v>Trophy</v>
      </c>
      <c r="F37">
        <v>150</v>
      </c>
      <c r="G37">
        <v>200</v>
      </c>
      <c r="H37">
        <v>870</v>
      </c>
      <c r="I37">
        <v>174000</v>
      </c>
      <c r="J37">
        <v>43500</v>
      </c>
      <c r="K37" t="s">
        <v>19</v>
      </c>
      <c r="L37" t="s">
        <v>47</v>
      </c>
      <c r="M37" t="str">
        <f t="shared" si="1"/>
        <v>North Central</v>
      </c>
      <c r="N37" t="s">
        <v>63</v>
      </c>
      <c r="O37">
        <v>2017</v>
      </c>
      <c r="P37" t="str">
        <f t="shared" si="2"/>
        <v>Anglophone</v>
      </c>
    </row>
    <row r="38" spans="1:16">
      <c r="A38">
        <v>10137</v>
      </c>
      <c r="B38" t="s">
        <v>49</v>
      </c>
      <c r="C38" t="s">
        <v>50</v>
      </c>
      <c r="D38" t="s">
        <v>24</v>
      </c>
      <c r="E38" t="str">
        <f t="shared" si="0"/>
        <v>Budweiser</v>
      </c>
      <c r="F38">
        <v>250</v>
      </c>
      <c r="G38">
        <v>500</v>
      </c>
      <c r="H38">
        <v>821</v>
      </c>
      <c r="I38">
        <v>410500</v>
      </c>
      <c r="J38">
        <v>205250</v>
      </c>
      <c r="K38" t="s">
        <v>25</v>
      </c>
      <c r="L38" t="s">
        <v>20</v>
      </c>
      <c r="M38" t="str">
        <f t="shared" si="1"/>
        <v>South East</v>
      </c>
      <c r="N38" t="s">
        <v>21</v>
      </c>
      <c r="O38">
        <v>2017</v>
      </c>
      <c r="P38" t="str">
        <f t="shared" si="2"/>
        <v>Anglophone</v>
      </c>
    </row>
    <row r="39" spans="1:16">
      <c r="A39">
        <v>10138</v>
      </c>
      <c r="B39" t="s">
        <v>40</v>
      </c>
      <c r="C39" t="s">
        <v>41</v>
      </c>
      <c r="D39" t="s">
        <v>30</v>
      </c>
      <c r="E39" t="str">
        <f t="shared" si="0"/>
        <v>Castle Lite</v>
      </c>
      <c r="F39">
        <v>180</v>
      </c>
      <c r="G39">
        <v>450</v>
      </c>
      <c r="H39">
        <v>950</v>
      </c>
      <c r="I39">
        <v>427500</v>
      </c>
      <c r="J39">
        <v>256500</v>
      </c>
      <c r="K39" t="s">
        <v>31</v>
      </c>
      <c r="L39" t="s">
        <v>26</v>
      </c>
      <c r="M39" t="str">
        <f t="shared" si="1"/>
        <v>West</v>
      </c>
      <c r="N39" t="s">
        <v>27</v>
      </c>
      <c r="O39">
        <v>2018</v>
      </c>
      <c r="P39" t="str">
        <f t="shared" si="2"/>
        <v>Francophone</v>
      </c>
    </row>
    <row r="40" spans="1:16">
      <c r="A40">
        <v>10139</v>
      </c>
      <c r="B40" t="s">
        <v>16</v>
      </c>
      <c r="C40" t="s">
        <v>17</v>
      </c>
      <c r="D40" t="s">
        <v>36</v>
      </c>
      <c r="E40" t="str">
        <f t="shared" si="0"/>
        <v>Eagle Lager</v>
      </c>
      <c r="F40">
        <v>170</v>
      </c>
      <c r="G40">
        <v>250</v>
      </c>
      <c r="H40">
        <v>784</v>
      </c>
      <c r="I40">
        <v>196000</v>
      </c>
      <c r="J40">
        <v>62720</v>
      </c>
      <c r="K40" t="s">
        <v>37</v>
      </c>
      <c r="L40" t="s">
        <v>32</v>
      </c>
      <c r="M40" t="str">
        <f t="shared" si="1"/>
        <v>South South</v>
      </c>
      <c r="N40" t="s">
        <v>33</v>
      </c>
      <c r="O40">
        <v>2019</v>
      </c>
      <c r="P40" t="str">
        <f t="shared" si="2"/>
        <v>Francophone</v>
      </c>
    </row>
    <row r="41" spans="1:16">
      <c r="A41">
        <v>10140</v>
      </c>
      <c r="B41" t="s">
        <v>16</v>
      </c>
      <c r="C41" t="s">
        <v>17</v>
      </c>
      <c r="D41" t="s">
        <v>42</v>
      </c>
      <c r="E41" t="str">
        <f t="shared" si="0"/>
        <v>Hero</v>
      </c>
      <c r="F41">
        <v>150</v>
      </c>
      <c r="G41">
        <v>200</v>
      </c>
      <c r="H41">
        <v>999</v>
      </c>
      <c r="I41">
        <v>199800</v>
      </c>
      <c r="J41">
        <v>49950</v>
      </c>
      <c r="K41" t="s">
        <v>43</v>
      </c>
      <c r="L41" t="s">
        <v>38</v>
      </c>
      <c r="M41" t="str">
        <f t="shared" si="1"/>
        <v>North West</v>
      </c>
      <c r="N41" t="s">
        <v>39</v>
      </c>
      <c r="O41">
        <v>2019</v>
      </c>
      <c r="P41" t="str">
        <f t="shared" si="2"/>
        <v>Francophone</v>
      </c>
    </row>
    <row r="42" spans="1:16">
      <c r="A42">
        <v>10141</v>
      </c>
      <c r="B42" t="s">
        <v>40</v>
      </c>
      <c r="C42" t="s">
        <v>41</v>
      </c>
      <c r="D42" t="s">
        <v>46</v>
      </c>
      <c r="E42" t="str">
        <f t="shared" si="0"/>
        <v>Beta Malt</v>
      </c>
      <c r="F42">
        <v>80</v>
      </c>
      <c r="G42">
        <v>150</v>
      </c>
      <c r="H42">
        <v>894</v>
      </c>
      <c r="I42">
        <v>134100</v>
      </c>
      <c r="J42">
        <v>62580</v>
      </c>
      <c r="K42" t="s">
        <v>19</v>
      </c>
      <c r="L42" t="s">
        <v>44</v>
      </c>
      <c r="M42" t="str">
        <f t="shared" si="1"/>
        <v>North Central</v>
      </c>
      <c r="N42" t="s">
        <v>45</v>
      </c>
      <c r="O42">
        <v>2019</v>
      </c>
      <c r="P42" t="str">
        <f t="shared" si="2"/>
        <v>Anglophone</v>
      </c>
    </row>
    <row r="43" spans="1:16">
      <c r="A43">
        <v>10142</v>
      </c>
      <c r="B43" t="s">
        <v>16</v>
      </c>
      <c r="C43" t="s">
        <v>17</v>
      </c>
      <c r="D43" t="s">
        <v>51</v>
      </c>
      <c r="E43" t="str">
        <f t="shared" si="0"/>
        <v>Grand Malt</v>
      </c>
      <c r="F43">
        <v>90</v>
      </c>
      <c r="G43">
        <v>150</v>
      </c>
      <c r="H43">
        <v>827</v>
      </c>
      <c r="I43">
        <v>124050</v>
      </c>
      <c r="J43">
        <v>49620</v>
      </c>
      <c r="K43" t="s">
        <v>25</v>
      </c>
      <c r="L43" t="s">
        <v>47</v>
      </c>
      <c r="M43" t="str">
        <f t="shared" si="1"/>
        <v>North Central</v>
      </c>
      <c r="N43" t="s">
        <v>48</v>
      </c>
      <c r="O43">
        <v>2017</v>
      </c>
      <c r="P43" t="str">
        <f t="shared" si="2"/>
        <v>Anglophone</v>
      </c>
    </row>
    <row r="44" spans="1:16">
      <c r="A44">
        <v>10143</v>
      </c>
      <c r="B44" t="s">
        <v>22</v>
      </c>
      <c r="C44" t="s">
        <v>23</v>
      </c>
      <c r="D44" t="s">
        <v>18</v>
      </c>
      <c r="E44" t="str">
        <f t="shared" si="0"/>
        <v>Trophy</v>
      </c>
      <c r="F44">
        <v>150</v>
      </c>
      <c r="G44">
        <v>200</v>
      </c>
      <c r="H44">
        <v>779</v>
      </c>
      <c r="I44">
        <v>155800</v>
      </c>
      <c r="J44">
        <v>38950</v>
      </c>
      <c r="K44" t="s">
        <v>31</v>
      </c>
      <c r="L44" t="s">
        <v>20</v>
      </c>
      <c r="M44" t="str">
        <f t="shared" si="1"/>
        <v>South East</v>
      </c>
      <c r="N44" t="s">
        <v>52</v>
      </c>
      <c r="O44">
        <v>2018</v>
      </c>
      <c r="P44" t="str">
        <f t="shared" si="2"/>
        <v>Francophone</v>
      </c>
    </row>
    <row r="45" spans="1:16">
      <c r="A45">
        <v>10144</v>
      </c>
      <c r="B45" t="s">
        <v>28</v>
      </c>
      <c r="C45" t="s">
        <v>29</v>
      </c>
      <c r="D45" t="s">
        <v>24</v>
      </c>
      <c r="E45" t="str">
        <f t="shared" si="0"/>
        <v>Budweiser</v>
      </c>
      <c r="F45">
        <v>250</v>
      </c>
      <c r="G45">
        <v>500</v>
      </c>
      <c r="H45">
        <v>835</v>
      </c>
      <c r="I45">
        <v>417500</v>
      </c>
      <c r="J45">
        <v>208750</v>
      </c>
      <c r="K45" t="s">
        <v>37</v>
      </c>
      <c r="L45" t="s">
        <v>26</v>
      </c>
      <c r="M45" t="str">
        <f t="shared" si="1"/>
        <v>West</v>
      </c>
      <c r="N45" t="s">
        <v>53</v>
      </c>
      <c r="O45">
        <v>2017</v>
      </c>
      <c r="P45" t="str">
        <f t="shared" si="2"/>
        <v>Francophone</v>
      </c>
    </row>
    <row r="46" spans="1:16">
      <c r="A46">
        <v>10145</v>
      </c>
      <c r="B46" t="s">
        <v>34</v>
      </c>
      <c r="C46" t="s">
        <v>35</v>
      </c>
      <c r="D46" t="s">
        <v>30</v>
      </c>
      <c r="E46" t="str">
        <f t="shared" si="0"/>
        <v>Castle Lite</v>
      </c>
      <c r="F46">
        <v>180</v>
      </c>
      <c r="G46">
        <v>450</v>
      </c>
      <c r="H46">
        <v>801</v>
      </c>
      <c r="I46">
        <v>360450</v>
      </c>
      <c r="J46">
        <v>216270</v>
      </c>
      <c r="K46" t="s">
        <v>43</v>
      </c>
      <c r="L46" t="s">
        <v>32</v>
      </c>
      <c r="M46" t="str">
        <f t="shared" si="1"/>
        <v>South South</v>
      </c>
      <c r="N46" t="s">
        <v>56</v>
      </c>
      <c r="O46">
        <v>2018</v>
      </c>
      <c r="P46" t="str">
        <f t="shared" si="2"/>
        <v>Francophone</v>
      </c>
    </row>
    <row r="47" spans="1:16">
      <c r="A47">
        <v>10146</v>
      </c>
      <c r="B47" t="s">
        <v>40</v>
      </c>
      <c r="C47" t="s">
        <v>41</v>
      </c>
      <c r="D47" t="s">
        <v>36</v>
      </c>
      <c r="E47" t="str">
        <f t="shared" si="0"/>
        <v>Eagle Lager</v>
      </c>
      <c r="F47">
        <v>170</v>
      </c>
      <c r="G47">
        <v>250</v>
      </c>
      <c r="H47">
        <v>710</v>
      </c>
      <c r="I47">
        <v>177500</v>
      </c>
      <c r="J47">
        <v>56800</v>
      </c>
      <c r="K47" t="s">
        <v>19</v>
      </c>
      <c r="L47" t="s">
        <v>38</v>
      </c>
      <c r="M47" t="str">
        <f t="shared" si="1"/>
        <v>North West</v>
      </c>
      <c r="N47" t="s">
        <v>59</v>
      </c>
      <c r="O47">
        <v>2017</v>
      </c>
      <c r="P47" t="str">
        <f t="shared" si="2"/>
        <v>Anglophone</v>
      </c>
    </row>
    <row r="48" spans="1:16">
      <c r="A48">
        <v>10147</v>
      </c>
      <c r="B48" t="s">
        <v>16</v>
      </c>
      <c r="C48" t="s">
        <v>17</v>
      </c>
      <c r="D48" t="s">
        <v>42</v>
      </c>
      <c r="E48" t="str">
        <f t="shared" si="0"/>
        <v>Hero</v>
      </c>
      <c r="F48">
        <v>150</v>
      </c>
      <c r="G48">
        <v>200</v>
      </c>
      <c r="H48">
        <v>952</v>
      </c>
      <c r="I48">
        <v>190400</v>
      </c>
      <c r="J48">
        <v>47600</v>
      </c>
      <c r="K48" t="s">
        <v>25</v>
      </c>
      <c r="L48" t="s">
        <v>44</v>
      </c>
      <c r="M48" t="str">
        <f t="shared" si="1"/>
        <v>North Central</v>
      </c>
      <c r="N48" t="s">
        <v>62</v>
      </c>
      <c r="O48">
        <v>2017</v>
      </c>
      <c r="P48" t="str">
        <f t="shared" si="2"/>
        <v>Anglophone</v>
      </c>
    </row>
    <row r="49" spans="1:16">
      <c r="A49">
        <v>10148</v>
      </c>
      <c r="B49" t="s">
        <v>49</v>
      </c>
      <c r="C49" t="s">
        <v>50</v>
      </c>
      <c r="D49" t="s">
        <v>46</v>
      </c>
      <c r="E49" t="str">
        <f t="shared" si="0"/>
        <v>Beta Malt</v>
      </c>
      <c r="F49">
        <v>80</v>
      </c>
      <c r="G49">
        <v>150</v>
      </c>
      <c r="H49">
        <v>891</v>
      </c>
      <c r="I49">
        <v>133650</v>
      </c>
      <c r="J49">
        <v>62370</v>
      </c>
      <c r="K49" t="s">
        <v>31</v>
      </c>
      <c r="L49" t="s">
        <v>47</v>
      </c>
      <c r="M49" t="str">
        <f t="shared" si="1"/>
        <v>North Central</v>
      </c>
      <c r="N49" t="s">
        <v>63</v>
      </c>
      <c r="O49">
        <v>2017</v>
      </c>
      <c r="P49" t="str">
        <f t="shared" si="2"/>
        <v>Francophone</v>
      </c>
    </row>
    <row r="50" spans="1:16">
      <c r="A50">
        <v>10149</v>
      </c>
      <c r="B50" t="s">
        <v>34</v>
      </c>
      <c r="C50" t="s">
        <v>35</v>
      </c>
      <c r="D50" t="s">
        <v>51</v>
      </c>
      <c r="E50" t="str">
        <f t="shared" si="0"/>
        <v>Grand Malt</v>
      </c>
      <c r="F50">
        <v>90</v>
      </c>
      <c r="G50">
        <v>150</v>
      </c>
      <c r="H50">
        <v>781</v>
      </c>
      <c r="I50">
        <v>117150</v>
      </c>
      <c r="J50">
        <v>46860</v>
      </c>
      <c r="K50" t="s">
        <v>37</v>
      </c>
      <c r="L50" t="s">
        <v>20</v>
      </c>
      <c r="M50" t="str">
        <f t="shared" si="1"/>
        <v>South East</v>
      </c>
      <c r="N50" t="s">
        <v>21</v>
      </c>
      <c r="O50">
        <v>2018</v>
      </c>
      <c r="P50" t="str">
        <f t="shared" si="2"/>
        <v>Francophone</v>
      </c>
    </row>
    <row r="51" spans="1:16">
      <c r="A51">
        <v>10150</v>
      </c>
      <c r="B51" t="s">
        <v>54</v>
      </c>
      <c r="C51" t="s">
        <v>55</v>
      </c>
      <c r="D51" t="s">
        <v>18</v>
      </c>
      <c r="E51" t="str">
        <f t="shared" si="0"/>
        <v>Trophy</v>
      </c>
      <c r="F51">
        <v>150</v>
      </c>
      <c r="G51">
        <v>200</v>
      </c>
      <c r="H51">
        <v>845</v>
      </c>
      <c r="I51">
        <v>169000</v>
      </c>
      <c r="J51">
        <v>42250</v>
      </c>
      <c r="K51" t="s">
        <v>43</v>
      </c>
      <c r="L51" t="s">
        <v>26</v>
      </c>
      <c r="M51" t="str">
        <f t="shared" si="1"/>
        <v>West</v>
      </c>
      <c r="N51" t="s">
        <v>27</v>
      </c>
      <c r="O51">
        <v>2019</v>
      </c>
      <c r="P51" t="str">
        <f t="shared" si="2"/>
        <v>Francophone</v>
      </c>
    </row>
    <row r="52" spans="1:16">
      <c r="A52">
        <v>10151</v>
      </c>
      <c r="B52" t="s">
        <v>57</v>
      </c>
      <c r="C52" t="s">
        <v>58</v>
      </c>
      <c r="D52" t="s">
        <v>24</v>
      </c>
      <c r="E52" t="str">
        <f t="shared" si="0"/>
        <v>Budweiser</v>
      </c>
      <c r="F52">
        <v>250</v>
      </c>
      <c r="G52">
        <v>500</v>
      </c>
      <c r="H52">
        <v>719</v>
      </c>
      <c r="I52">
        <v>359500</v>
      </c>
      <c r="J52">
        <v>179750</v>
      </c>
      <c r="K52" t="s">
        <v>19</v>
      </c>
      <c r="L52" t="s">
        <v>32</v>
      </c>
      <c r="M52" t="str">
        <f t="shared" si="1"/>
        <v>South South</v>
      </c>
      <c r="N52" t="s">
        <v>33</v>
      </c>
      <c r="O52">
        <v>2018</v>
      </c>
      <c r="P52" t="str">
        <f t="shared" si="2"/>
        <v>Anglophone</v>
      </c>
    </row>
    <row r="53" spans="1:16">
      <c r="A53">
        <v>10152</v>
      </c>
      <c r="B53" t="s">
        <v>60</v>
      </c>
      <c r="C53" t="s">
        <v>61</v>
      </c>
      <c r="D53" t="s">
        <v>30</v>
      </c>
      <c r="E53" t="str">
        <f t="shared" si="0"/>
        <v>Castle Lite</v>
      </c>
      <c r="F53">
        <v>180</v>
      </c>
      <c r="G53">
        <v>450</v>
      </c>
      <c r="H53">
        <v>878</v>
      </c>
      <c r="I53">
        <v>395100</v>
      </c>
      <c r="J53">
        <v>237060</v>
      </c>
      <c r="K53" t="s">
        <v>25</v>
      </c>
      <c r="L53" t="s">
        <v>38</v>
      </c>
      <c r="M53" t="str">
        <f t="shared" si="1"/>
        <v>North West</v>
      </c>
      <c r="N53" t="s">
        <v>39</v>
      </c>
      <c r="O53">
        <v>2019</v>
      </c>
      <c r="P53" t="str">
        <f t="shared" si="2"/>
        <v>Anglophone</v>
      </c>
    </row>
    <row r="54" spans="1:16">
      <c r="A54">
        <v>10153</v>
      </c>
      <c r="B54" t="s">
        <v>34</v>
      </c>
      <c r="C54" t="s">
        <v>35</v>
      </c>
      <c r="D54" t="s">
        <v>36</v>
      </c>
      <c r="E54" t="str">
        <f t="shared" si="0"/>
        <v>Eagle Lager</v>
      </c>
      <c r="F54">
        <v>170</v>
      </c>
      <c r="G54">
        <v>250</v>
      </c>
      <c r="H54">
        <v>832</v>
      </c>
      <c r="I54">
        <v>208000</v>
      </c>
      <c r="J54">
        <v>66560</v>
      </c>
      <c r="K54" t="s">
        <v>31</v>
      </c>
      <c r="L54" t="s">
        <v>44</v>
      </c>
      <c r="M54" t="str">
        <f t="shared" si="1"/>
        <v>North Central</v>
      </c>
      <c r="N54" t="s">
        <v>45</v>
      </c>
      <c r="O54">
        <v>2018</v>
      </c>
      <c r="P54" t="str">
        <f t="shared" si="2"/>
        <v>Francophone</v>
      </c>
    </row>
    <row r="55" spans="1:16">
      <c r="A55">
        <v>10154</v>
      </c>
      <c r="B55" t="s">
        <v>64</v>
      </c>
      <c r="C55" t="s">
        <v>65</v>
      </c>
      <c r="D55" t="s">
        <v>42</v>
      </c>
      <c r="E55" t="str">
        <f t="shared" si="0"/>
        <v>Hero</v>
      </c>
      <c r="F55">
        <v>150</v>
      </c>
      <c r="G55">
        <v>200</v>
      </c>
      <c r="H55">
        <v>766</v>
      </c>
      <c r="I55">
        <v>153200</v>
      </c>
      <c r="J55">
        <v>38300</v>
      </c>
      <c r="K55" t="s">
        <v>37</v>
      </c>
      <c r="L55" t="s">
        <v>47</v>
      </c>
      <c r="M55" t="str">
        <f t="shared" si="1"/>
        <v>North Central</v>
      </c>
      <c r="N55" t="s">
        <v>48</v>
      </c>
      <c r="O55">
        <v>2017</v>
      </c>
      <c r="P55" t="str">
        <f t="shared" si="2"/>
        <v>Francophone</v>
      </c>
    </row>
    <row r="56" spans="1:16">
      <c r="A56">
        <v>10155</v>
      </c>
      <c r="B56" t="s">
        <v>34</v>
      </c>
      <c r="C56" t="s">
        <v>35</v>
      </c>
      <c r="D56" t="s">
        <v>46</v>
      </c>
      <c r="E56" t="str">
        <f t="shared" si="0"/>
        <v>Beta Malt</v>
      </c>
      <c r="F56">
        <v>80</v>
      </c>
      <c r="G56">
        <v>150</v>
      </c>
      <c r="H56">
        <v>726</v>
      </c>
      <c r="I56">
        <v>108900</v>
      </c>
      <c r="J56">
        <v>50820</v>
      </c>
      <c r="K56" t="s">
        <v>43</v>
      </c>
      <c r="L56" t="s">
        <v>20</v>
      </c>
      <c r="M56" t="str">
        <f t="shared" si="1"/>
        <v>South East</v>
      </c>
      <c r="N56" t="s">
        <v>52</v>
      </c>
      <c r="O56">
        <v>2018</v>
      </c>
      <c r="P56" t="str">
        <f t="shared" si="2"/>
        <v>Francophone</v>
      </c>
    </row>
    <row r="57" spans="1:16">
      <c r="A57">
        <v>10156</v>
      </c>
      <c r="B57" t="s">
        <v>54</v>
      </c>
      <c r="C57" t="s">
        <v>55</v>
      </c>
      <c r="D57" t="s">
        <v>51</v>
      </c>
      <c r="E57" t="str">
        <f t="shared" si="0"/>
        <v>Grand Malt</v>
      </c>
      <c r="F57">
        <v>90</v>
      </c>
      <c r="G57">
        <v>150</v>
      </c>
      <c r="H57">
        <v>962</v>
      </c>
      <c r="I57">
        <v>144300</v>
      </c>
      <c r="J57">
        <v>57720</v>
      </c>
      <c r="K57" t="s">
        <v>19</v>
      </c>
      <c r="L57" t="s">
        <v>26</v>
      </c>
      <c r="M57" t="str">
        <f t="shared" si="1"/>
        <v>West</v>
      </c>
      <c r="N57" t="s">
        <v>53</v>
      </c>
      <c r="O57">
        <v>2017</v>
      </c>
      <c r="P57" t="str">
        <f t="shared" si="2"/>
        <v>Anglophone</v>
      </c>
    </row>
    <row r="58" spans="1:16">
      <c r="A58">
        <v>10157</v>
      </c>
      <c r="B58" t="s">
        <v>34</v>
      </c>
      <c r="C58" t="s">
        <v>35</v>
      </c>
      <c r="D58" t="s">
        <v>18</v>
      </c>
      <c r="E58" t="str">
        <f t="shared" si="0"/>
        <v>Trophy</v>
      </c>
      <c r="F58">
        <v>150</v>
      </c>
      <c r="G58">
        <v>200</v>
      </c>
      <c r="H58">
        <v>920</v>
      </c>
      <c r="I58">
        <v>184000</v>
      </c>
      <c r="J58">
        <v>46000</v>
      </c>
      <c r="K58" t="s">
        <v>25</v>
      </c>
      <c r="L58" t="s">
        <v>32</v>
      </c>
      <c r="M58" t="str">
        <f t="shared" si="1"/>
        <v>South South</v>
      </c>
      <c r="N58" t="s">
        <v>56</v>
      </c>
      <c r="O58">
        <v>2018</v>
      </c>
      <c r="P58" t="str">
        <f t="shared" si="2"/>
        <v>Anglophone</v>
      </c>
    </row>
    <row r="59" spans="1:16">
      <c r="A59">
        <v>10158</v>
      </c>
      <c r="B59" t="s">
        <v>60</v>
      </c>
      <c r="C59" t="s">
        <v>61</v>
      </c>
      <c r="D59" t="s">
        <v>24</v>
      </c>
      <c r="E59" t="str">
        <f t="shared" si="0"/>
        <v>Budweiser</v>
      </c>
      <c r="F59">
        <v>250</v>
      </c>
      <c r="G59">
        <v>500</v>
      </c>
      <c r="H59">
        <v>776</v>
      </c>
      <c r="I59">
        <v>388000</v>
      </c>
      <c r="J59">
        <v>194000</v>
      </c>
      <c r="K59" t="s">
        <v>31</v>
      </c>
      <c r="L59" t="s">
        <v>38</v>
      </c>
      <c r="M59" t="str">
        <f t="shared" si="1"/>
        <v>North West</v>
      </c>
      <c r="N59" t="s">
        <v>59</v>
      </c>
      <c r="O59">
        <v>2017</v>
      </c>
      <c r="P59" t="str">
        <f t="shared" si="2"/>
        <v>Francophone</v>
      </c>
    </row>
    <row r="60" spans="1:16">
      <c r="A60">
        <v>10159</v>
      </c>
      <c r="B60" t="s">
        <v>66</v>
      </c>
      <c r="C60" t="s">
        <v>67</v>
      </c>
      <c r="D60" t="s">
        <v>30</v>
      </c>
      <c r="E60" t="str">
        <f t="shared" si="0"/>
        <v>Castle Lite</v>
      </c>
      <c r="F60">
        <v>180</v>
      </c>
      <c r="G60">
        <v>450</v>
      </c>
      <c r="H60">
        <v>872</v>
      </c>
      <c r="I60">
        <v>392400</v>
      </c>
      <c r="J60">
        <v>235440</v>
      </c>
      <c r="K60" t="s">
        <v>37</v>
      </c>
      <c r="L60" t="s">
        <v>44</v>
      </c>
      <c r="M60" t="str">
        <f t="shared" si="1"/>
        <v>North Central</v>
      </c>
      <c r="N60" t="s">
        <v>62</v>
      </c>
      <c r="O60">
        <v>2018</v>
      </c>
      <c r="P60" t="str">
        <f t="shared" si="2"/>
        <v>Francophone</v>
      </c>
    </row>
    <row r="61" spans="1:16">
      <c r="A61">
        <v>10160</v>
      </c>
      <c r="B61" t="s">
        <v>64</v>
      </c>
      <c r="C61" t="s">
        <v>65</v>
      </c>
      <c r="D61" t="s">
        <v>36</v>
      </c>
      <c r="E61" t="str">
        <f t="shared" si="0"/>
        <v>Eagle Lager</v>
      </c>
      <c r="F61">
        <v>170</v>
      </c>
      <c r="G61">
        <v>250</v>
      </c>
      <c r="H61">
        <v>831</v>
      </c>
      <c r="I61">
        <v>207750</v>
      </c>
      <c r="J61">
        <v>66480</v>
      </c>
      <c r="K61" t="s">
        <v>43</v>
      </c>
      <c r="L61" t="s">
        <v>47</v>
      </c>
      <c r="M61" t="str">
        <f t="shared" si="1"/>
        <v>North Central</v>
      </c>
      <c r="N61" t="s">
        <v>63</v>
      </c>
      <c r="O61">
        <v>2017</v>
      </c>
      <c r="P61" t="str">
        <f t="shared" si="2"/>
        <v>Francophone</v>
      </c>
    </row>
    <row r="62" spans="1:16">
      <c r="A62">
        <v>10161</v>
      </c>
      <c r="B62" t="s">
        <v>60</v>
      </c>
      <c r="C62" t="s">
        <v>61</v>
      </c>
      <c r="D62" t="s">
        <v>42</v>
      </c>
      <c r="E62" t="str">
        <f t="shared" si="0"/>
        <v>Hero</v>
      </c>
      <c r="F62">
        <v>150</v>
      </c>
      <c r="G62">
        <v>200</v>
      </c>
      <c r="H62">
        <v>847</v>
      </c>
      <c r="I62">
        <v>169400</v>
      </c>
      <c r="J62">
        <v>42350</v>
      </c>
      <c r="K62" t="s">
        <v>19</v>
      </c>
      <c r="L62" t="s">
        <v>20</v>
      </c>
      <c r="M62" t="str">
        <f t="shared" si="1"/>
        <v>South East</v>
      </c>
      <c r="N62" t="s">
        <v>21</v>
      </c>
      <c r="O62">
        <v>2019</v>
      </c>
      <c r="P62" t="str">
        <f t="shared" si="2"/>
        <v>Anglophone</v>
      </c>
    </row>
    <row r="63" spans="1:16">
      <c r="A63">
        <v>10162</v>
      </c>
      <c r="B63" t="s">
        <v>22</v>
      </c>
      <c r="C63" t="s">
        <v>23</v>
      </c>
      <c r="D63" t="s">
        <v>46</v>
      </c>
      <c r="E63" t="str">
        <f t="shared" si="0"/>
        <v>Beta Malt</v>
      </c>
      <c r="F63">
        <v>80</v>
      </c>
      <c r="G63">
        <v>150</v>
      </c>
      <c r="H63">
        <v>931</v>
      </c>
      <c r="I63">
        <v>139650</v>
      </c>
      <c r="J63">
        <v>65170</v>
      </c>
      <c r="K63" t="s">
        <v>25</v>
      </c>
      <c r="L63" t="s">
        <v>26</v>
      </c>
      <c r="M63" t="str">
        <f t="shared" si="1"/>
        <v>West</v>
      </c>
      <c r="N63" t="s">
        <v>27</v>
      </c>
      <c r="O63">
        <v>2018</v>
      </c>
      <c r="P63" t="str">
        <f t="shared" si="2"/>
        <v>Anglophone</v>
      </c>
    </row>
    <row r="64" spans="1:16">
      <c r="A64">
        <v>10163</v>
      </c>
      <c r="B64" t="s">
        <v>64</v>
      </c>
      <c r="C64" t="s">
        <v>65</v>
      </c>
      <c r="D64" t="s">
        <v>51</v>
      </c>
      <c r="E64" t="str">
        <f t="shared" si="0"/>
        <v>Grand Malt</v>
      </c>
      <c r="F64">
        <v>90</v>
      </c>
      <c r="G64">
        <v>150</v>
      </c>
      <c r="H64">
        <v>768</v>
      </c>
      <c r="I64">
        <v>115200</v>
      </c>
      <c r="J64">
        <v>46080</v>
      </c>
      <c r="K64" t="s">
        <v>31</v>
      </c>
      <c r="L64" t="s">
        <v>32</v>
      </c>
      <c r="M64" t="str">
        <f t="shared" si="1"/>
        <v>South South</v>
      </c>
      <c r="N64" t="s">
        <v>33</v>
      </c>
      <c r="O64">
        <v>2017</v>
      </c>
      <c r="P64" t="str">
        <f t="shared" si="2"/>
        <v>Francophone</v>
      </c>
    </row>
    <row r="65" spans="1:16">
      <c r="A65">
        <v>10164</v>
      </c>
      <c r="B65" t="s">
        <v>34</v>
      </c>
      <c r="C65" t="s">
        <v>35</v>
      </c>
      <c r="D65" t="s">
        <v>18</v>
      </c>
      <c r="E65" t="str">
        <f t="shared" si="0"/>
        <v>Trophy</v>
      </c>
      <c r="F65">
        <v>150</v>
      </c>
      <c r="G65">
        <v>200</v>
      </c>
      <c r="H65">
        <v>736</v>
      </c>
      <c r="I65">
        <v>147200</v>
      </c>
      <c r="J65">
        <v>36800</v>
      </c>
      <c r="K65" t="s">
        <v>37</v>
      </c>
      <c r="L65" t="s">
        <v>38</v>
      </c>
      <c r="M65" t="str">
        <f t="shared" si="1"/>
        <v>North West</v>
      </c>
      <c r="N65" t="s">
        <v>39</v>
      </c>
      <c r="O65">
        <v>2017</v>
      </c>
      <c r="P65" t="str">
        <f t="shared" si="2"/>
        <v>Francophone</v>
      </c>
    </row>
    <row r="66" spans="1:16">
      <c r="A66">
        <v>10165</v>
      </c>
      <c r="B66" t="s">
        <v>28</v>
      </c>
      <c r="C66" t="s">
        <v>29</v>
      </c>
      <c r="D66" t="s">
        <v>24</v>
      </c>
      <c r="E66" t="str">
        <f t="shared" ref="E66:E129" si="3">PROPER(D66)</f>
        <v>Budweiser</v>
      </c>
      <c r="F66">
        <v>250</v>
      </c>
      <c r="G66">
        <v>500</v>
      </c>
      <c r="H66">
        <v>780</v>
      </c>
      <c r="I66">
        <v>390000</v>
      </c>
      <c r="J66">
        <v>195000</v>
      </c>
      <c r="K66" t="s">
        <v>43</v>
      </c>
      <c r="L66" t="s">
        <v>44</v>
      </c>
      <c r="M66" t="str">
        <f t="shared" si="1"/>
        <v>North Central</v>
      </c>
      <c r="N66" t="s">
        <v>45</v>
      </c>
      <c r="O66">
        <v>2019</v>
      </c>
      <c r="P66" t="str">
        <f t="shared" si="2"/>
        <v>Francophone</v>
      </c>
    </row>
    <row r="67" spans="1:16">
      <c r="A67">
        <v>10166</v>
      </c>
      <c r="B67" t="s">
        <v>16</v>
      </c>
      <c r="C67" t="s">
        <v>17</v>
      </c>
      <c r="D67" t="s">
        <v>30</v>
      </c>
      <c r="E67" t="str">
        <f t="shared" si="3"/>
        <v>Castle Lite</v>
      </c>
      <c r="F67">
        <v>180</v>
      </c>
      <c r="G67">
        <v>450</v>
      </c>
      <c r="H67">
        <v>918</v>
      </c>
      <c r="I67">
        <v>413100</v>
      </c>
      <c r="J67">
        <v>247860</v>
      </c>
      <c r="K67" t="s">
        <v>19</v>
      </c>
      <c r="L67" t="s">
        <v>47</v>
      </c>
      <c r="M67" t="str">
        <f t="shared" ref="M67:M130" si="4">IF(L67="Southeast","South East",IF(L67="west","West",IF(L67="southsouth","South South",IF(L67="northwest","North West",IF(L67="northeast","North East","North Central")))))</f>
        <v>North Central</v>
      </c>
      <c r="N67" t="s">
        <v>48</v>
      </c>
      <c r="O67">
        <v>2017</v>
      </c>
      <c r="P67" t="str">
        <f t="shared" ref="P67:P130" si="5">IF(K67="Ghana","Anglophone",IF(K67="Nigeria","Anglophone","Francophone"))</f>
        <v>Anglophone</v>
      </c>
    </row>
    <row r="68" spans="1:16">
      <c r="A68">
        <v>10167</v>
      </c>
      <c r="B68" t="s">
        <v>40</v>
      </c>
      <c r="C68" t="s">
        <v>41</v>
      </c>
      <c r="D68" t="s">
        <v>36</v>
      </c>
      <c r="E68" t="str">
        <f t="shared" si="3"/>
        <v>Eagle Lager</v>
      </c>
      <c r="F68">
        <v>170</v>
      </c>
      <c r="G68">
        <v>250</v>
      </c>
      <c r="H68">
        <v>769</v>
      </c>
      <c r="I68">
        <v>192250</v>
      </c>
      <c r="J68">
        <v>61520</v>
      </c>
      <c r="K68" t="s">
        <v>25</v>
      </c>
      <c r="L68" t="s">
        <v>20</v>
      </c>
      <c r="M68" t="str">
        <f t="shared" si="4"/>
        <v>South East</v>
      </c>
      <c r="N68" t="s">
        <v>52</v>
      </c>
      <c r="O68">
        <v>2019</v>
      </c>
      <c r="P68" t="str">
        <f t="shared" si="5"/>
        <v>Anglophone</v>
      </c>
    </row>
    <row r="69" spans="1:16">
      <c r="A69">
        <v>10168</v>
      </c>
      <c r="B69" t="s">
        <v>57</v>
      </c>
      <c r="C69" t="s">
        <v>58</v>
      </c>
      <c r="D69" t="s">
        <v>42</v>
      </c>
      <c r="E69" t="str">
        <f t="shared" si="3"/>
        <v>Hero</v>
      </c>
      <c r="F69">
        <v>150</v>
      </c>
      <c r="G69">
        <v>200</v>
      </c>
      <c r="H69">
        <v>712</v>
      </c>
      <c r="I69">
        <v>142400</v>
      </c>
      <c r="J69">
        <v>35600</v>
      </c>
      <c r="K69" t="s">
        <v>31</v>
      </c>
      <c r="L69" t="s">
        <v>26</v>
      </c>
      <c r="M69" t="str">
        <f t="shared" si="4"/>
        <v>West</v>
      </c>
      <c r="N69" t="s">
        <v>53</v>
      </c>
      <c r="O69">
        <v>2019</v>
      </c>
      <c r="P69" t="str">
        <f t="shared" si="5"/>
        <v>Francophone</v>
      </c>
    </row>
    <row r="70" spans="1:16">
      <c r="A70">
        <v>10169</v>
      </c>
      <c r="B70" t="s">
        <v>22</v>
      </c>
      <c r="C70" t="s">
        <v>23</v>
      </c>
      <c r="D70" t="s">
        <v>46</v>
      </c>
      <c r="E70" t="str">
        <f t="shared" si="3"/>
        <v>Beta Malt</v>
      </c>
      <c r="F70">
        <v>80</v>
      </c>
      <c r="G70">
        <v>150</v>
      </c>
      <c r="H70">
        <v>768</v>
      </c>
      <c r="I70">
        <v>115200</v>
      </c>
      <c r="J70">
        <v>53760</v>
      </c>
      <c r="K70" t="s">
        <v>37</v>
      </c>
      <c r="L70" t="s">
        <v>32</v>
      </c>
      <c r="M70" t="str">
        <f t="shared" si="4"/>
        <v>South South</v>
      </c>
      <c r="N70" t="s">
        <v>56</v>
      </c>
      <c r="O70">
        <v>2017</v>
      </c>
      <c r="P70" t="str">
        <f t="shared" si="5"/>
        <v>Francophone</v>
      </c>
    </row>
    <row r="71" spans="1:16">
      <c r="A71">
        <v>10170</v>
      </c>
      <c r="B71" t="s">
        <v>22</v>
      </c>
      <c r="C71" t="s">
        <v>23</v>
      </c>
      <c r="D71" t="s">
        <v>51</v>
      </c>
      <c r="E71" t="str">
        <f t="shared" si="3"/>
        <v>Grand Malt</v>
      </c>
      <c r="F71">
        <v>90</v>
      </c>
      <c r="G71">
        <v>150</v>
      </c>
      <c r="H71">
        <v>940</v>
      </c>
      <c r="I71">
        <v>141000</v>
      </c>
      <c r="J71">
        <v>56400</v>
      </c>
      <c r="K71" t="s">
        <v>43</v>
      </c>
      <c r="L71" t="s">
        <v>38</v>
      </c>
      <c r="M71" t="str">
        <f t="shared" si="4"/>
        <v>North West</v>
      </c>
      <c r="N71" t="s">
        <v>59</v>
      </c>
      <c r="O71">
        <v>2018</v>
      </c>
      <c r="P71" t="str">
        <f t="shared" si="5"/>
        <v>Francophone</v>
      </c>
    </row>
    <row r="72" spans="1:16">
      <c r="A72">
        <v>10171</v>
      </c>
      <c r="B72" t="s">
        <v>66</v>
      </c>
      <c r="C72" t="s">
        <v>67</v>
      </c>
      <c r="D72" t="s">
        <v>18</v>
      </c>
      <c r="E72" t="str">
        <f t="shared" si="3"/>
        <v>Trophy</v>
      </c>
      <c r="F72">
        <v>150</v>
      </c>
      <c r="G72">
        <v>200</v>
      </c>
      <c r="H72">
        <v>948</v>
      </c>
      <c r="I72">
        <v>189600</v>
      </c>
      <c r="J72">
        <v>47400</v>
      </c>
      <c r="K72" t="s">
        <v>19</v>
      </c>
      <c r="L72" t="s">
        <v>44</v>
      </c>
      <c r="M72" t="str">
        <f t="shared" si="4"/>
        <v>North Central</v>
      </c>
      <c r="N72" t="s">
        <v>62</v>
      </c>
      <c r="O72">
        <v>2018</v>
      </c>
      <c r="P72" t="str">
        <f t="shared" si="5"/>
        <v>Anglophone</v>
      </c>
    </row>
    <row r="73" spans="1:16">
      <c r="A73">
        <v>10172</v>
      </c>
      <c r="B73" t="s">
        <v>34</v>
      </c>
      <c r="C73" t="s">
        <v>35</v>
      </c>
      <c r="D73" t="s">
        <v>24</v>
      </c>
      <c r="E73" t="str">
        <f t="shared" si="3"/>
        <v>Budweiser</v>
      </c>
      <c r="F73">
        <v>250</v>
      </c>
      <c r="G73">
        <v>500</v>
      </c>
      <c r="H73">
        <v>869</v>
      </c>
      <c r="I73">
        <v>434500</v>
      </c>
      <c r="J73">
        <v>217250</v>
      </c>
      <c r="K73" t="s">
        <v>25</v>
      </c>
      <c r="L73" t="s">
        <v>47</v>
      </c>
      <c r="M73" t="str">
        <f t="shared" si="4"/>
        <v>North Central</v>
      </c>
      <c r="N73" t="s">
        <v>63</v>
      </c>
      <c r="O73">
        <v>2018</v>
      </c>
      <c r="P73" t="str">
        <f t="shared" si="5"/>
        <v>Anglophone</v>
      </c>
    </row>
    <row r="74" spans="1:16">
      <c r="A74">
        <v>10173</v>
      </c>
      <c r="B74" t="s">
        <v>54</v>
      </c>
      <c r="C74" t="s">
        <v>55</v>
      </c>
      <c r="D74" t="s">
        <v>30</v>
      </c>
      <c r="E74" t="str">
        <f t="shared" si="3"/>
        <v>Castle Lite</v>
      </c>
      <c r="F74">
        <v>180</v>
      </c>
      <c r="G74">
        <v>450</v>
      </c>
      <c r="H74">
        <v>727</v>
      </c>
      <c r="I74">
        <v>327150</v>
      </c>
      <c r="J74">
        <v>196290</v>
      </c>
      <c r="K74" t="s">
        <v>31</v>
      </c>
      <c r="L74" t="s">
        <v>20</v>
      </c>
      <c r="M74" t="str">
        <f t="shared" si="4"/>
        <v>South East</v>
      </c>
      <c r="N74" t="s">
        <v>21</v>
      </c>
      <c r="O74">
        <v>2019</v>
      </c>
      <c r="P74" t="str">
        <f t="shared" si="5"/>
        <v>Francophone</v>
      </c>
    </row>
    <row r="75" spans="1:16">
      <c r="A75">
        <v>10174</v>
      </c>
      <c r="B75" t="s">
        <v>66</v>
      </c>
      <c r="C75" t="s">
        <v>67</v>
      </c>
      <c r="D75" t="s">
        <v>36</v>
      </c>
      <c r="E75" t="str">
        <f t="shared" si="3"/>
        <v>Eagle Lager</v>
      </c>
      <c r="F75">
        <v>170</v>
      </c>
      <c r="G75">
        <v>250</v>
      </c>
      <c r="H75">
        <v>833</v>
      </c>
      <c r="I75">
        <v>208250</v>
      </c>
      <c r="J75">
        <v>66640</v>
      </c>
      <c r="K75" t="s">
        <v>37</v>
      </c>
      <c r="L75" t="s">
        <v>26</v>
      </c>
      <c r="M75" t="str">
        <f t="shared" si="4"/>
        <v>West</v>
      </c>
      <c r="N75" t="s">
        <v>27</v>
      </c>
      <c r="O75">
        <v>2018</v>
      </c>
      <c r="P75" t="str">
        <f t="shared" si="5"/>
        <v>Francophone</v>
      </c>
    </row>
    <row r="76" spans="1:16">
      <c r="A76">
        <v>10175</v>
      </c>
      <c r="B76" t="s">
        <v>28</v>
      </c>
      <c r="C76" t="s">
        <v>29</v>
      </c>
      <c r="D76" t="s">
        <v>42</v>
      </c>
      <c r="E76" t="str">
        <f t="shared" si="3"/>
        <v>Hero</v>
      </c>
      <c r="F76">
        <v>150</v>
      </c>
      <c r="G76">
        <v>200</v>
      </c>
      <c r="H76">
        <v>974</v>
      </c>
      <c r="I76">
        <v>194800</v>
      </c>
      <c r="J76">
        <v>48700</v>
      </c>
      <c r="K76" t="s">
        <v>43</v>
      </c>
      <c r="L76" t="s">
        <v>32</v>
      </c>
      <c r="M76" t="str">
        <f t="shared" si="4"/>
        <v>South South</v>
      </c>
      <c r="N76" t="s">
        <v>33</v>
      </c>
      <c r="O76">
        <v>2018</v>
      </c>
      <c r="P76" t="str">
        <f t="shared" si="5"/>
        <v>Francophone</v>
      </c>
    </row>
    <row r="77" spans="1:16">
      <c r="A77">
        <v>10176</v>
      </c>
      <c r="B77" t="s">
        <v>22</v>
      </c>
      <c r="C77" t="s">
        <v>23</v>
      </c>
      <c r="D77" t="s">
        <v>46</v>
      </c>
      <c r="E77" t="str">
        <f t="shared" si="3"/>
        <v>Beta Malt</v>
      </c>
      <c r="F77">
        <v>80</v>
      </c>
      <c r="G77">
        <v>150</v>
      </c>
      <c r="H77">
        <v>713</v>
      </c>
      <c r="I77">
        <v>106950</v>
      </c>
      <c r="J77">
        <v>49910</v>
      </c>
      <c r="K77" t="s">
        <v>19</v>
      </c>
      <c r="L77" t="s">
        <v>38</v>
      </c>
      <c r="M77" t="str">
        <f t="shared" si="4"/>
        <v>North West</v>
      </c>
      <c r="N77" t="s">
        <v>39</v>
      </c>
      <c r="O77">
        <v>2017</v>
      </c>
      <c r="P77" t="str">
        <f t="shared" si="5"/>
        <v>Anglophone</v>
      </c>
    </row>
    <row r="78" spans="1:16">
      <c r="A78">
        <v>10177</v>
      </c>
      <c r="B78" t="s">
        <v>28</v>
      </c>
      <c r="C78" t="s">
        <v>29</v>
      </c>
      <c r="D78" t="s">
        <v>51</v>
      </c>
      <c r="E78" t="str">
        <f t="shared" si="3"/>
        <v>Grand Malt</v>
      </c>
      <c r="F78">
        <v>90</v>
      </c>
      <c r="G78">
        <v>150</v>
      </c>
      <c r="H78">
        <v>729</v>
      </c>
      <c r="I78">
        <v>109350</v>
      </c>
      <c r="J78">
        <v>43740</v>
      </c>
      <c r="K78" t="s">
        <v>25</v>
      </c>
      <c r="L78" t="s">
        <v>44</v>
      </c>
      <c r="M78" t="str">
        <f t="shared" si="4"/>
        <v>North Central</v>
      </c>
      <c r="N78" t="s">
        <v>45</v>
      </c>
      <c r="O78">
        <v>2017</v>
      </c>
      <c r="P78" t="str">
        <f t="shared" si="5"/>
        <v>Anglophone</v>
      </c>
    </row>
    <row r="79" spans="1:16">
      <c r="A79">
        <v>10178</v>
      </c>
      <c r="B79" t="s">
        <v>49</v>
      </c>
      <c r="C79" t="s">
        <v>50</v>
      </c>
      <c r="D79" t="s">
        <v>18</v>
      </c>
      <c r="E79" t="str">
        <f t="shared" si="3"/>
        <v>Trophy</v>
      </c>
      <c r="F79">
        <v>150</v>
      </c>
      <c r="G79">
        <v>200</v>
      </c>
      <c r="H79">
        <v>946</v>
      </c>
      <c r="I79">
        <v>189200</v>
      </c>
      <c r="J79">
        <v>47300</v>
      </c>
      <c r="K79" t="s">
        <v>31</v>
      </c>
      <c r="L79" t="s">
        <v>47</v>
      </c>
      <c r="M79" t="str">
        <f t="shared" si="4"/>
        <v>North Central</v>
      </c>
      <c r="N79" t="s">
        <v>48</v>
      </c>
      <c r="O79">
        <v>2019</v>
      </c>
      <c r="P79" t="str">
        <f t="shared" si="5"/>
        <v>Francophone</v>
      </c>
    </row>
    <row r="80" spans="1:16">
      <c r="A80">
        <v>10179</v>
      </c>
      <c r="B80" t="s">
        <v>40</v>
      </c>
      <c r="C80" t="s">
        <v>41</v>
      </c>
      <c r="D80" t="s">
        <v>24</v>
      </c>
      <c r="E80" t="str">
        <f t="shared" si="3"/>
        <v>Budweiser</v>
      </c>
      <c r="F80">
        <v>250</v>
      </c>
      <c r="G80">
        <v>500</v>
      </c>
      <c r="H80">
        <v>739</v>
      </c>
      <c r="I80">
        <v>369500</v>
      </c>
      <c r="J80">
        <v>184750</v>
      </c>
      <c r="K80" t="s">
        <v>37</v>
      </c>
      <c r="L80" t="s">
        <v>20</v>
      </c>
      <c r="M80" t="str">
        <f t="shared" si="4"/>
        <v>South East</v>
      </c>
      <c r="N80" t="s">
        <v>52</v>
      </c>
      <c r="O80">
        <v>2017</v>
      </c>
      <c r="P80" t="str">
        <f t="shared" si="5"/>
        <v>Francophone</v>
      </c>
    </row>
    <row r="81" spans="1:16">
      <c r="A81">
        <v>10180</v>
      </c>
      <c r="B81" t="s">
        <v>16</v>
      </c>
      <c r="C81" t="s">
        <v>17</v>
      </c>
      <c r="D81" t="s">
        <v>30</v>
      </c>
      <c r="E81" t="str">
        <f t="shared" si="3"/>
        <v>Castle Lite</v>
      </c>
      <c r="F81">
        <v>180</v>
      </c>
      <c r="G81">
        <v>450</v>
      </c>
      <c r="H81">
        <v>795</v>
      </c>
      <c r="I81">
        <v>357750</v>
      </c>
      <c r="J81">
        <v>214650</v>
      </c>
      <c r="K81" t="s">
        <v>43</v>
      </c>
      <c r="L81" t="s">
        <v>26</v>
      </c>
      <c r="M81" t="str">
        <f t="shared" si="4"/>
        <v>West</v>
      </c>
      <c r="N81" t="s">
        <v>53</v>
      </c>
      <c r="O81">
        <v>2019</v>
      </c>
      <c r="P81" t="str">
        <f t="shared" si="5"/>
        <v>Francophone</v>
      </c>
    </row>
    <row r="82" spans="1:16">
      <c r="A82">
        <v>10181</v>
      </c>
      <c r="B82" t="s">
        <v>16</v>
      </c>
      <c r="C82" t="s">
        <v>17</v>
      </c>
      <c r="D82" t="s">
        <v>36</v>
      </c>
      <c r="E82" t="str">
        <f t="shared" si="3"/>
        <v>Eagle Lager</v>
      </c>
      <c r="F82">
        <v>170</v>
      </c>
      <c r="G82">
        <v>250</v>
      </c>
      <c r="H82">
        <v>701</v>
      </c>
      <c r="I82">
        <v>175250</v>
      </c>
      <c r="J82">
        <v>56080</v>
      </c>
      <c r="K82" t="s">
        <v>19</v>
      </c>
      <c r="L82" t="s">
        <v>32</v>
      </c>
      <c r="M82" t="str">
        <f t="shared" si="4"/>
        <v>South South</v>
      </c>
      <c r="N82" t="s">
        <v>56</v>
      </c>
      <c r="O82">
        <v>2018</v>
      </c>
      <c r="P82" t="str">
        <f t="shared" si="5"/>
        <v>Anglophone</v>
      </c>
    </row>
    <row r="83" spans="1:16">
      <c r="A83">
        <v>10182</v>
      </c>
      <c r="B83" t="s">
        <v>40</v>
      </c>
      <c r="C83" t="s">
        <v>41</v>
      </c>
      <c r="D83" t="s">
        <v>42</v>
      </c>
      <c r="E83" t="str">
        <f t="shared" si="3"/>
        <v>Hero</v>
      </c>
      <c r="F83">
        <v>150</v>
      </c>
      <c r="G83">
        <v>200</v>
      </c>
      <c r="H83">
        <v>773</v>
      </c>
      <c r="I83">
        <v>154600</v>
      </c>
      <c r="J83">
        <v>38650</v>
      </c>
      <c r="K83" t="s">
        <v>25</v>
      </c>
      <c r="L83" t="s">
        <v>38</v>
      </c>
      <c r="M83" t="str">
        <f t="shared" si="4"/>
        <v>North West</v>
      </c>
      <c r="N83" t="s">
        <v>59</v>
      </c>
      <c r="O83">
        <v>2019</v>
      </c>
      <c r="P83" t="str">
        <f t="shared" si="5"/>
        <v>Anglophone</v>
      </c>
    </row>
    <row r="84" spans="1:16">
      <c r="A84">
        <v>10183</v>
      </c>
      <c r="B84" t="s">
        <v>34</v>
      </c>
      <c r="C84" t="s">
        <v>35</v>
      </c>
      <c r="D84" t="s">
        <v>46</v>
      </c>
      <c r="E84" t="str">
        <f t="shared" si="3"/>
        <v>Beta Malt</v>
      </c>
      <c r="F84">
        <v>80</v>
      </c>
      <c r="G84">
        <v>150</v>
      </c>
      <c r="H84">
        <v>801</v>
      </c>
      <c r="I84">
        <v>120150</v>
      </c>
      <c r="J84">
        <v>56070</v>
      </c>
      <c r="K84" t="s">
        <v>31</v>
      </c>
      <c r="L84" t="s">
        <v>44</v>
      </c>
      <c r="M84" t="str">
        <f t="shared" si="4"/>
        <v>North Central</v>
      </c>
      <c r="N84" t="s">
        <v>62</v>
      </c>
      <c r="O84">
        <v>2018</v>
      </c>
      <c r="P84" t="str">
        <f t="shared" si="5"/>
        <v>Francophone</v>
      </c>
    </row>
    <row r="85" spans="1:16">
      <c r="A85">
        <v>10184</v>
      </c>
      <c r="B85" t="s">
        <v>54</v>
      </c>
      <c r="C85" t="s">
        <v>55</v>
      </c>
      <c r="D85" t="s">
        <v>51</v>
      </c>
      <c r="E85" t="str">
        <f t="shared" si="3"/>
        <v>Grand Malt</v>
      </c>
      <c r="F85">
        <v>90</v>
      </c>
      <c r="G85">
        <v>150</v>
      </c>
      <c r="H85">
        <v>892</v>
      </c>
      <c r="I85">
        <v>133800</v>
      </c>
      <c r="J85">
        <v>53520</v>
      </c>
      <c r="K85" t="s">
        <v>37</v>
      </c>
      <c r="L85" t="s">
        <v>47</v>
      </c>
      <c r="M85" t="str">
        <f t="shared" si="4"/>
        <v>North Central</v>
      </c>
      <c r="N85" t="s">
        <v>63</v>
      </c>
      <c r="O85">
        <v>2017</v>
      </c>
      <c r="P85" t="str">
        <f t="shared" si="5"/>
        <v>Francophone</v>
      </c>
    </row>
    <row r="86" spans="1:16">
      <c r="A86">
        <v>10185</v>
      </c>
      <c r="B86" t="s">
        <v>66</v>
      </c>
      <c r="C86" t="s">
        <v>67</v>
      </c>
      <c r="D86" t="s">
        <v>18</v>
      </c>
      <c r="E86" t="str">
        <f t="shared" si="3"/>
        <v>Trophy</v>
      </c>
      <c r="F86">
        <v>150</v>
      </c>
      <c r="G86">
        <v>200</v>
      </c>
      <c r="H86">
        <v>739</v>
      </c>
      <c r="I86">
        <v>147800</v>
      </c>
      <c r="J86">
        <v>36950</v>
      </c>
      <c r="K86" t="s">
        <v>43</v>
      </c>
      <c r="L86" t="s">
        <v>20</v>
      </c>
      <c r="M86" t="str">
        <f t="shared" si="4"/>
        <v>South East</v>
      </c>
      <c r="N86" t="s">
        <v>21</v>
      </c>
      <c r="O86">
        <v>2018</v>
      </c>
      <c r="P86" t="str">
        <f t="shared" si="5"/>
        <v>Francophone</v>
      </c>
    </row>
    <row r="87" spans="1:16">
      <c r="A87">
        <v>10186</v>
      </c>
      <c r="B87" t="s">
        <v>28</v>
      </c>
      <c r="C87" t="s">
        <v>29</v>
      </c>
      <c r="D87" t="s">
        <v>24</v>
      </c>
      <c r="E87" t="str">
        <f t="shared" si="3"/>
        <v>Budweiser</v>
      </c>
      <c r="F87">
        <v>250</v>
      </c>
      <c r="G87">
        <v>500</v>
      </c>
      <c r="H87">
        <v>704</v>
      </c>
      <c r="I87">
        <v>352000</v>
      </c>
      <c r="J87">
        <v>176000</v>
      </c>
      <c r="K87" t="s">
        <v>19</v>
      </c>
      <c r="L87" t="s">
        <v>26</v>
      </c>
      <c r="M87" t="str">
        <f t="shared" si="4"/>
        <v>West</v>
      </c>
      <c r="N87" t="s">
        <v>27</v>
      </c>
      <c r="O87">
        <v>2018</v>
      </c>
      <c r="P87" t="str">
        <f t="shared" si="5"/>
        <v>Anglophone</v>
      </c>
    </row>
    <row r="88" spans="1:16">
      <c r="A88">
        <v>10187</v>
      </c>
      <c r="B88" t="s">
        <v>22</v>
      </c>
      <c r="C88" t="s">
        <v>23</v>
      </c>
      <c r="D88" t="s">
        <v>30</v>
      </c>
      <c r="E88" t="str">
        <f t="shared" si="3"/>
        <v>Castle Lite</v>
      </c>
      <c r="F88">
        <v>180</v>
      </c>
      <c r="G88">
        <v>450</v>
      </c>
      <c r="H88">
        <v>879</v>
      </c>
      <c r="I88">
        <v>395550</v>
      </c>
      <c r="J88">
        <v>237330</v>
      </c>
      <c r="K88" t="s">
        <v>25</v>
      </c>
      <c r="L88" t="s">
        <v>32</v>
      </c>
      <c r="M88" t="str">
        <f t="shared" si="4"/>
        <v>South South</v>
      </c>
      <c r="N88" t="s">
        <v>33</v>
      </c>
      <c r="O88">
        <v>2018</v>
      </c>
      <c r="P88" t="str">
        <f t="shared" si="5"/>
        <v>Anglophone</v>
      </c>
    </row>
    <row r="89" spans="1:16">
      <c r="A89">
        <v>10188</v>
      </c>
      <c r="B89" t="s">
        <v>28</v>
      </c>
      <c r="C89" t="s">
        <v>29</v>
      </c>
      <c r="D89" t="s">
        <v>36</v>
      </c>
      <c r="E89" t="str">
        <f t="shared" si="3"/>
        <v>Eagle Lager</v>
      </c>
      <c r="F89">
        <v>170</v>
      </c>
      <c r="G89">
        <v>250</v>
      </c>
      <c r="H89">
        <v>993</v>
      </c>
      <c r="I89">
        <v>248250</v>
      </c>
      <c r="J89">
        <v>79440</v>
      </c>
      <c r="K89" t="s">
        <v>31</v>
      </c>
      <c r="L89" t="s">
        <v>38</v>
      </c>
      <c r="M89" t="str">
        <f t="shared" si="4"/>
        <v>North West</v>
      </c>
      <c r="N89" t="s">
        <v>39</v>
      </c>
      <c r="O89">
        <v>2017</v>
      </c>
      <c r="P89" t="str">
        <f t="shared" si="5"/>
        <v>Francophone</v>
      </c>
    </row>
    <row r="90" spans="1:16">
      <c r="A90">
        <v>10189</v>
      </c>
      <c r="B90" t="s">
        <v>49</v>
      </c>
      <c r="C90" t="s">
        <v>50</v>
      </c>
      <c r="D90" t="s">
        <v>42</v>
      </c>
      <c r="E90" t="str">
        <f t="shared" si="3"/>
        <v>Hero</v>
      </c>
      <c r="F90">
        <v>150</v>
      </c>
      <c r="G90">
        <v>200</v>
      </c>
      <c r="H90">
        <v>820</v>
      </c>
      <c r="I90">
        <v>164000</v>
      </c>
      <c r="J90">
        <v>41000</v>
      </c>
      <c r="K90" t="s">
        <v>37</v>
      </c>
      <c r="L90" t="s">
        <v>44</v>
      </c>
      <c r="M90" t="str">
        <f t="shared" si="4"/>
        <v>North Central</v>
      </c>
      <c r="N90" t="s">
        <v>45</v>
      </c>
      <c r="O90">
        <v>2018</v>
      </c>
      <c r="P90" t="str">
        <f t="shared" si="5"/>
        <v>Francophone</v>
      </c>
    </row>
    <row r="91" spans="1:16">
      <c r="A91">
        <v>10190</v>
      </c>
      <c r="B91" t="s">
        <v>40</v>
      </c>
      <c r="C91" t="s">
        <v>41</v>
      </c>
      <c r="D91" t="s">
        <v>46</v>
      </c>
      <c r="E91" t="str">
        <f t="shared" si="3"/>
        <v>Beta Malt</v>
      </c>
      <c r="F91">
        <v>80</v>
      </c>
      <c r="G91">
        <v>150</v>
      </c>
      <c r="H91">
        <v>869</v>
      </c>
      <c r="I91">
        <v>130350</v>
      </c>
      <c r="J91">
        <v>60830</v>
      </c>
      <c r="K91" t="s">
        <v>43</v>
      </c>
      <c r="L91" t="s">
        <v>47</v>
      </c>
      <c r="M91" t="str">
        <f t="shared" si="4"/>
        <v>North Central</v>
      </c>
      <c r="N91" t="s">
        <v>48</v>
      </c>
      <c r="O91">
        <v>2018</v>
      </c>
      <c r="P91" t="str">
        <f t="shared" si="5"/>
        <v>Francophone</v>
      </c>
    </row>
    <row r="92" spans="1:16">
      <c r="A92">
        <v>10191</v>
      </c>
      <c r="B92" t="s">
        <v>16</v>
      </c>
      <c r="C92" t="s">
        <v>17</v>
      </c>
      <c r="D92" t="s">
        <v>51</v>
      </c>
      <c r="E92" t="str">
        <f t="shared" si="3"/>
        <v>Grand Malt</v>
      </c>
      <c r="F92">
        <v>90</v>
      </c>
      <c r="G92">
        <v>150</v>
      </c>
      <c r="H92">
        <v>902</v>
      </c>
      <c r="I92">
        <v>135300</v>
      </c>
      <c r="J92">
        <v>54120</v>
      </c>
      <c r="K92" t="s">
        <v>19</v>
      </c>
      <c r="L92" t="s">
        <v>20</v>
      </c>
      <c r="M92" t="str">
        <f t="shared" si="4"/>
        <v>South East</v>
      </c>
      <c r="N92" t="s">
        <v>52</v>
      </c>
      <c r="O92">
        <v>2019</v>
      </c>
      <c r="P92" t="str">
        <f t="shared" si="5"/>
        <v>Anglophone</v>
      </c>
    </row>
    <row r="93" spans="1:16">
      <c r="A93">
        <v>10192</v>
      </c>
      <c r="B93" t="s">
        <v>16</v>
      </c>
      <c r="C93" t="s">
        <v>17</v>
      </c>
      <c r="D93" t="s">
        <v>18</v>
      </c>
      <c r="E93" t="str">
        <f t="shared" si="3"/>
        <v>Trophy</v>
      </c>
      <c r="F93">
        <v>150</v>
      </c>
      <c r="G93">
        <v>200</v>
      </c>
      <c r="H93">
        <v>981</v>
      </c>
      <c r="I93">
        <v>196200</v>
      </c>
      <c r="J93">
        <v>49050</v>
      </c>
      <c r="K93" t="s">
        <v>25</v>
      </c>
      <c r="L93" t="s">
        <v>26</v>
      </c>
      <c r="M93" t="str">
        <f t="shared" si="4"/>
        <v>West</v>
      </c>
      <c r="N93" t="s">
        <v>53</v>
      </c>
      <c r="O93">
        <v>2019</v>
      </c>
      <c r="P93" t="str">
        <f t="shared" si="5"/>
        <v>Anglophone</v>
      </c>
    </row>
    <row r="94" spans="1:16">
      <c r="A94">
        <v>10193</v>
      </c>
      <c r="B94" t="s">
        <v>40</v>
      </c>
      <c r="C94" t="s">
        <v>41</v>
      </c>
      <c r="D94" t="s">
        <v>24</v>
      </c>
      <c r="E94" t="str">
        <f t="shared" si="3"/>
        <v>Budweiser</v>
      </c>
      <c r="F94">
        <v>250</v>
      </c>
      <c r="G94">
        <v>500</v>
      </c>
      <c r="H94">
        <v>722</v>
      </c>
      <c r="I94">
        <v>361000</v>
      </c>
      <c r="J94">
        <v>180500</v>
      </c>
      <c r="K94" t="s">
        <v>31</v>
      </c>
      <c r="L94" t="s">
        <v>32</v>
      </c>
      <c r="M94" t="str">
        <f t="shared" si="4"/>
        <v>South South</v>
      </c>
      <c r="N94" t="s">
        <v>56</v>
      </c>
      <c r="O94">
        <v>2017</v>
      </c>
      <c r="P94" t="str">
        <f t="shared" si="5"/>
        <v>Francophone</v>
      </c>
    </row>
    <row r="95" spans="1:16">
      <c r="A95">
        <v>10194</v>
      </c>
      <c r="B95" t="s">
        <v>16</v>
      </c>
      <c r="C95" t="s">
        <v>17</v>
      </c>
      <c r="D95" t="s">
        <v>30</v>
      </c>
      <c r="E95" t="str">
        <f t="shared" si="3"/>
        <v>Castle Lite</v>
      </c>
      <c r="F95">
        <v>180</v>
      </c>
      <c r="G95">
        <v>450</v>
      </c>
      <c r="H95">
        <v>849</v>
      </c>
      <c r="I95">
        <v>382050</v>
      </c>
      <c r="J95">
        <v>229230</v>
      </c>
      <c r="K95" t="s">
        <v>37</v>
      </c>
      <c r="L95" t="s">
        <v>38</v>
      </c>
      <c r="M95" t="str">
        <f t="shared" si="4"/>
        <v>North West</v>
      </c>
      <c r="N95" t="s">
        <v>59</v>
      </c>
      <c r="O95">
        <v>2017</v>
      </c>
      <c r="P95" t="str">
        <f t="shared" si="5"/>
        <v>Francophone</v>
      </c>
    </row>
    <row r="96" spans="1:16">
      <c r="A96">
        <v>10195</v>
      </c>
      <c r="B96" t="s">
        <v>22</v>
      </c>
      <c r="C96" t="s">
        <v>23</v>
      </c>
      <c r="D96" t="s">
        <v>36</v>
      </c>
      <c r="E96" t="str">
        <f t="shared" si="3"/>
        <v>Eagle Lager</v>
      </c>
      <c r="F96">
        <v>170</v>
      </c>
      <c r="G96">
        <v>250</v>
      </c>
      <c r="H96">
        <v>910</v>
      </c>
      <c r="I96">
        <v>227500</v>
      </c>
      <c r="J96">
        <v>72800</v>
      </c>
      <c r="K96" t="s">
        <v>43</v>
      </c>
      <c r="L96" t="s">
        <v>44</v>
      </c>
      <c r="M96" t="str">
        <f t="shared" si="4"/>
        <v>North Central</v>
      </c>
      <c r="N96" t="s">
        <v>62</v>
      </c>
      <c r="O96">
        <v>2019</v>
      </c>
      <c r="P96" t="str">
        <f t="shared" si="5"/>
        <v>Francophone</v>
      </c>
    </row>
    <row r="97" spans="1:16">
      <c r="A97">
        <v>10196</v>
      </c>
      <c r="B97" t="s">
        <v>28</v>
      </c>
      <c r="C97" t="s">
        <v>29</v>
      </c>
      <c r="D97" t="s">
        <v>42</v>
      </c>
      <c r="E97" t="str">
        <f t="shared" si="3"/>
        <v>Hero</v>
      </c>
      <c r="F97">
        <v>150</v>
      </c>
      <c r="G97">
        <v>200</v>
      </c>
      <c r="H97">
        <v>959</v>
      </c>
      <c r="I97">
        <v>191800</v>
      </c>
      <c r="J97">
        <v>47950</v>
      </c>
      <c r="K97" t="s">
        <v>19</v>
      </c>
      <c r="L97" t="s">
        <v>47</v>
      </c>
      <c r="M97" t="str">
        <f t="shared" si="4"/>
        <v>North Central</v>
      </c>
      <c r="N97" t="s">
        <v>63</v>
      </c>
      <c r="O97">
        <v>2018</v>
      </c>
      <c r="P97" t="str">
        <f t="shared" si="5"/>
        <v>Anglophone</v>
      </c>
    </row>
    <row r="98" spans="1:16">
      <c r="A98">
        <v>10197</v>
      </c>
      <c r="B98" t="s">
        <v>34</v>
      </c>
      <c r="C98" t="s">
        <v>35</v>
      </c>
      <c r="D98" t="s">
        <v>46</v>
      </c>
      <c r="E98" t="str">
        <f t="shared" si="3"/>
        <v>Beta Malt</v>
      </c>
      <c r="F98">
        <v>80</v>
      </c>
      <c r="G98">
        <v>150</v>
      </c>
      <c r="H98">
        <v>896</v>
      </c>
      <c r="I98">
        <v>134400</v>
      </c>
      <c r="J98">
        <v>62720</v>
      </c>
      <c r="K98" t="s">
        <v>25</v>
      </c>
      <c r="L98" t="s">
        <v>20</v>
      </c>
      <c r="M98" t="str">
        <f t="shared" si="4"/>
        <v>South East</v>
      </c>
      <c r="N98" t="s">
        <v>21</v>
      </c>
      <c r="O98">
        <v>2019</v>
      </c>
      <c r="P98" t="str">
        <f t="shared" si="5"/>
        <v>Anglophone</v>
      </c>
    </row>
    <row r="99" spans="1:16">
      <c r="A99">
        <v>10198</v>
      </c>
      <c r="B99" t="s">
        <v>40</v>
      </c>
      <c r="C99" t="s">
        <v>41</v>
      </c>
      <c r="D99" t="s">
        <v>51</v>
      </c>
      <c r="E99" t="str">
        <f t="shared" si="3"/>
        <v>Grand Malt</v>
      </c>
      <c r="F99">
        <v>90</v>
      </c>
      <c r="G99">
        <v>150</v>
      </c>
      <c r="H99">
        <v>856</v>
      </c>
      <c r="I99">
        <v>128400</v>
      </c>
      <c r="J99">
        <v>51360</v>
      </c>
      <c r="K99" t="s">
        <v>31</v>
      </c>
      <c r="L99" t="s">
        <v>26</v>
      </c>
      <c r="M99" t="str">
        <f t="shared" si="4"/>
        <v>West</v>
      </c>
      <c r="N99" t="s">
        <v>27</v>
      </c>
      <c r="O99">
        <v>2017</v>
      </c>
      <c r="P99" t="str">
        <f t="shared" si="5"/>
        <v>Francophone</v>
      </c>
    </row>
    <row r="100" spans="1:16">
      <c r="A100">
        <v>10199</v>
      </c>
      <c r="B100" t="s">
        <v>16</v>
      </c>
      <c r="C100" t="s">
        <v>17</v>
      </c>
      <c r="D100" t="s">
        <v>18</v>
      </c>
      <c r="E100" t="str">
        <f t="shared" si="3"/>
        <v>Trophy</v>
      </c>
      <c r="F100">
        <v>150</v>
      </c>
      <c r="G100">
        <v>200</v>
      </c>
      <c r="H100">
        <v>817</v>
      </c>
      <c r="I100">
        <v>163400</v>
      </c>
      <c r="J100">
        <v>40850</v>
      </c>
      <c r="K100" t="s">
        <v>37</v>
      </c>
      <c r="L100" t="s">
        <v>32</v>
      </c>
      <c r="M100" t="str">
        <f t="shared" si="4"/>
        <v>South South</v>
      </c>
      <c r="N100" t="s">
        <v>33</v>
      </c>
      <c r="O100">
        <v>2017</v>
      </c>
      <c r="P100" t="str">
        <f t="shared" si="5"/>
        <v>Francophone</v>
      </c>
    </row>
    <row r="101" spans="1:16">
      <c r="A101">
        <v>10200</v>
      </c>
      <c r="B101" t="s">
        <v>49</v>
      </c>
      <c r="C101" t="s">
        <v>50</v>
      </c>
      <c r="D101" t="s">
        <v>24</v>
      </c>
      <c r="E101" t="str">
        <f t="shared" si="3"/>
        <v>Budweiser</v>
      </c>
      <c r="F101">
        <v>250</v>
      </c>
      <c r="G101">
        <v>500</v>
      </c>
      <c r="H101">
        <v>729</v>
      </c>
      <c r="I101">
        <v>364500</v>
      </c>
      <c r="J101">
        <v>182250</v>
      </c>
      <c r="K101" t="s">
        <v>43</v>
      </c>
      <c r="L101" t="s">
        <v>38</v>
      </c>
      <c r="M101" t="str">
        <f t="shared" si="4"/>
        <v>North West</v>
      </c>
      <c r="N101" t="s">
        <v>39</v>
      </c>
      <c r="O101">
        <v>2017</v>
      </c>
      <c r="P101" t="str">
        <f t="shared" si="5"/>
        <v>Francophone</v>
      </c>
    </row>
    <row r="102" spans="1:16">
      <c r="A102">
        <v>10201</v>
      </c>
      <c r="B102" t="s">
        <v>34</v>
      </c>
      <c r="C102" t="s">
        <v>35</v>
      </c>
      <c r="D102" t="s">
        <v>30</v>
      </c>
      <c r="E102" t="str">
        <f t="shared" si="3"/>
        <v>Castle Lite</v>
      </c>
      <c r="F102">
        <v>180</v>
      </c>
      <c r="G102">
        <v>450</v>
      </c>
      <c r="H102">
        <v>805</v>
      </c>
      <c r="I102">
        <v>362250</v>
      </c>
      <c r="J102">
        <v>217350</v>
      </c>
      <c r="K102" t="s">
        <v>19</v>
      </c>
      <c r="L102" t="s">
        <v>44</v>
      </c>
      <c r="M102" t="str">
        <f t="shared" si="4"/>
        <v>North Central</v>
      </c>
      <c r="N102" t="s">
        <v>45</v>
      </c>
      <c r="O102">
        <v>2017</v>
      </c>
      <c r="P102" t="str">
        <f t="shared" si="5"/>
        <v>Anglophone</v>
      </c>
    </row>
    <row r="103" spans="1:16">
      <c r="A103">
        <v>10202</v>
      </c>
      <c r="B103" t="s">
        <v>54</v>
      </c>
      <c r="C103" t="s">
        <v>55</v>
      </c>
      <c r="D103" t="s">
        <v>36</v>
      </c>
      <c r="E103" t="str">
        <f t="shared" si="3"/>
        <v>Eagle Lager</v>
      </c>
      <c r="F103">
        <v>170</v>
      </c>
      <c r="G103">
        <v>250</v>
      </c>
      <c r="H103">
        <v>828</v>
      </c>
      <c r="I103">
        <v>207000</v>
      </c>
      <c r="J103">
        <v>66240</v>
      </c>
      <c r="K103" t="s">
        <v>25</v>
      </c>
      <c r="L103" t="s">
        <v>47</v>
      </c>
      <c r="M103" t="str">
        <f t="shared" si="4"/>
        <v>North Central</v>
      </c>
      <c r="N103" t="s">
        <v>48</v>
      </c>
      <c r="O103">
        <v>2019</v>
      </c>
      <c r="P103" t="str">
        <f t="shared" si="5"/>
        <v>Anglophone</v>
      </c>
    </row>
    <row r="104" spans="1:16">
      <c r="A104">
        <v>10203</v>
      </c>
      <c r="B104" t="s">
        <v>57</v>
      </c>
      <c r="C104" t="s">
        <v>58</v>
      </c>
      <c r="D104" t="s">
        <v>42</v>
      </c>
      <c r="E104" t="str">
        <f t="shared" si="3"/>
        <v>Hero</v>
      </c>
      <c r="F104">
        <v>150</v>
      </c>
      <c r="G104">
        <v>200</v>
      </c>
      <c r="H104">
        <v>990</v>
      </c>
      <c r="I104">
        <v>198000</v>
      </c>
      <c r="J104">
        <v>49500</v>
      </c>
      <c r="K104" t="s">
        <v>31</v>
      </c>
      <c r="L104" t="s">
        <v>20</v>
      </c>
      <c r="M104" t="str">
        <f t="shared" si="4"/>
        <v>South East</v>
      </c>
      <c r="N104" t="s">
        <v>52</v>
      </c>
      <c r="O104">
        <v>2019</v>
      </c>
      <c r="P104" t="str">
        <f t="shared" si="5"/>
        <v>Francophone</v>
      </c>
    </row>
    <row r="105" spans="1:16">
      <c r="A105">
        <v>10204</v>
      </c>
      <c r="B105" t="s">
        <v>60</v>
      </c>
      <c r="C105" t="s">
        <v>61</v>
      </c>
      <c r="D105" t="s">
        <v>46</v>
      </c>
      <c r="E105" t="str">
        <f t="shared" si="3"/>
        <v>Beta Malt</v>
      </c>
      <c r="F105">
        <v>80</v>
      </c>
      <c r="G105">
        <v>150</v>
      </c>
      <c r="H105">
        <v>831</v>
      </c>
      <c r="I105">
        <v>124650</v>
      </c>
      <c r="J105">
        <v>58170</v>
      </c>
      <c r="K105" t="s">
        <v>37</v>
      </c>
      <c r="L105" t="s">
        <v>26</v>
      </c>
      <c r="M105" t="str">
        <f t="shared" si="4"/>
        <v>West</v>
      </c>
      <c r="N105" t="s">
        <v>53</v>
      </c>
      <c r="O105">
        <v>2017</v>
      </c>
      <c r="P105" t="str">
        <f t="shared" si="5"/>
        <v>Francophone</v>
      </c>
    </row>
    <row r="106" spans="1:16">
      <c r="A106">
        <v>10205</v>
      </c>
      <c r="B106" t="s">
        <v>34</v>
      </c>
      <c r="C106" t="s">
        <v>35</v>
      </c>
      <c r="D106" t="s">
        <v>51</v>
      </c>
      <c r="E106" t="str">
        <f t="shared" si="3"/>
        <v>Grand Malt</v>
      </c>
      <c r="F106">
        <v>90</v>
      </c>
      <c r="G106">
        <v>150</v>
      </c>
      <c r="H106">
        <v>903</v>
      </c>
      <c r="I106">
        <v>135450</v>
      </c>
      <c r="J106">
        <v>54180</v>
      </c>
      <c r="K106" t="s">
        <v>43</v>
      </c>
      <c r="L106" t="s">
        <v>32</v>
      </c>
      <c r="M106" t="str">
        <f t="shared" si="4"/>
        <v>South South</v>
      </c>
      <c r="N106" t="s">
        <v>56</v>
      </c>
      <c r="O106">
        <v>2019</v>
      </c>
      <c r="P106" t="str">
        <f t="shared" si="5"/>
        <v>Francophone</v>
      </c>
    </row>
    <row r="107" spans="1:16">
      <c r="A107">
        <v>10206</v>
      </c>
      <c r="B107" t="s">
        <v>64</v>
      </c>
      <c r="C107" t="s">
        <v>65</v>
      </c>
      <c r="D107" t="s">
        <v>18</v>
      </c>
      <c r="E107" t="str">
        <f t="shared" si="3"/>
        <v>Trophy</v>
      </c>
      <c r="F107">
        <v>150</v>
      </c>
      <c r="G107">
        <v>200</v>
      </c>
      <c r="H107">
        <v>751</v>
      </c>
      <c r="I107">
        <v>150200</v>
      </c>
      <c r="J107">
        <v>37550</v>
      </c>
      <c r="K107" t="s">
        <v>19</v>
      </c>
      <c r="L107" t="s">
        <v>38</v>
      </c>
      <c r="M107" t="str">
        <f t="shared" si="4"/>
        <v>North West</v>
      </c>
      <c r="N107" t="s">
        <v>59</v>
      </c>
      <c r="O107">
        <v>2017</v>
      </c>
      <c r="P107" t="str">
        <f t="shared" si="5"/>
        <v>Anglophone</v>
      </c>
    </row>
    <row r="108" spans="1:16">
      <c r="A108">
        <v>10207</v>
      </c>
      <c r="B108" t="s">
        <v>34</v>
      </c>
      <c r="C108" t="s">
        <v>35</v>
      </c>
      <c r="D108" t="s">
        <v>24</v>
      </c>
      <c r="E108" t="str">
        <f t="shared" si="3"/>
        <v>Budweiser</v>
      </c>
      <c r="F108">
        <v>250</v>
      </c>
      <c r="G108">
        <v>500</v>
      </c>
      <c r="H108">
        <v>990</v>
      </c>
      <c r="I108">
        <v>495000</v>
      </c>
      <c r="J108">
        <v>247500</v>
      </c>
      <c r="K108" t="s">
        <v>25</v>
      </c>
      <c r="L108" t="s">
        <v>44</v>
      </c>
      <c r="M108" t="str">
        <f t="shared" si="4"/>
        <v>North Central</v>
      </c>
      <c r="N108" t="s">
        <v>62</v>
      </c>
      <c r="O108">
        <v>2019</v>
      </c>
      <c r="P108" t="str">
        <f t="shared" si="5"/>
        <v>Anglophone</v>
      </c>
    </row>
    <row r="109" spans="1:16">
      <c r="A109">
        <v>10208</v>
      </c>
      <c r="B109" t="s">
        <v>16</v>
      </c>
      <c r="C109" t="s">
        <v>17</v>
      </c>
      <c r="D109" t="s">
        <v>30</v>
      </c>
      <c r="E109" t="str">
        <f t="shared" si="3"/>
        <v>Castle Lite</v>
      </c>
      <c r="F109">
        <v>180</v>
      </c>
      <c r="G109">
        <v>450</v>
      </c>
      <c r="H109">
        <v>878</v>
      </c>
      <c r="I109">
        <v>395100</v>
      </c>
      <c r="J109">
        <v>237060</v>
      </c>
      <c r="K109" t="s">
        <v>31</v>
      </c>
      <c r="L109" t="s">
        <v>47</v>
      </c>
      <c r="M109" t="str">
        <f t="shared" si="4"/>
        <v>North Central</v>
      </c>
      <c r="N109" t="s">
        <v>63</v>
      </c>
      <c r="O109">
        <v>2018</v>
      </c>
      <c r="P109" t="str">
        <f t="shared" si="5"/>
        <v>Francophone</v>
      </c>
    </row>
    <row r="110" spans="1:16">
      <c r="A110">
        <v>10209</v>
      </c>
      <c r="B110" t="s">
        <v>22</v>
      </c>
      <c r="C110" t="s">
        <v>23</v>
      </c>
      <c r="D110" t="s">
        <v>36</v>
      </c>
      <c r="E110" t="str">
        <f t="shared" si="3"/>
        <v>Eagle Lager</v>
      </c>
      <c r="F110">
        <v>170</v>
      </c>
      <c r="G110">
        <v>250</v>
      </c>
      <c r="H110">
        <v>720</v>
      </c>
      <c r="I110">
        <v>180000</v>
      </c>
      <c r="J110">
        <v>57600</v>
      </c>
      <c r="K110" t="s">
        <v>37</v>
      </c>
      <c r="L110" t="s">
        <v>20</v>
      </c>
      <c r="M110" t="str">
        <f t="shared" si="4"/>
        <v>South East</v>
      </c>
      <c r="N110" t="s">
        <v>21</v>
      </c>
      <c r="O110">
        <v>2017</v>
      </c>
      <c r="P110" t="str">
        <f t="shared" si="5"/>
        <v>Francophone</v>
      </c>
    </row>
    <row r="111" spans="1:16">
      <c r="A111">
        <v>10210</v>
      </c>
      <c r="B111" t="s">
        <v>28</v>
      </c>
      <c r="C111" t="s">
        <v>29</v>
      </c>
      <c r="D111" t="s">
        <v>42</v>
      </c>
      <c r="E111" t="str">
        <f t="shared" si="3"/>
        <v>Hero</v>
      </c>
      <c r="F111">
        <v>150</v>
      </c>
      <c r="G111">
        <v>200</v>
      </c>
      <c r="H111">
        <v>777</v>
      </c>
      <c r="I111">
        <v>155400</v>
      </c>
      <c r="J111">
        <v>38850</v>
      </c>
      <c r="K111" t="s">
        <v>43</v>
      </c>
      <c r="L111" t="s">
        <v>26</v>
      </c>
      <c r="M111" t="str">
        <f t="shared" si="4"/>
        <v>West</v>
      </c>
      <c r="N111" t="s">
        <v>27</v>
      </c>
      <c r="O111">
        <v>2017</v>
      </c>
      <c r="P111" t="str">
        <f t="shared" si="5"/>
        <v>Francophone</v>
      </c>
    </row>
    <row r="112" spans="1:16">
      <c r="A112">
        <v>10211</v>
      </c>
      <c r="B112" t="s">
        <v>34</v>
      </c>
      <c r="C112" t="s">
        <v>35</v>
      </c>
      <c r="D112" t="s">
        <v>46</v>
      </c>
      <c r="E112" t="str">
        <f t="shared" si="3"/>
        <v>Beta Malt</v>
      </c>
      <c r="F112">
        <v>80</v>
      </c>
      <c r="G112">
        <v>150</v>
      </c>
      <c r="H112">
        <v>848</v>
      </c>
      <c r="I112">
        <v>127200</v>
      </c>
      <c r="J112">
        <v>59360</v>
      </c>
      <c r="K112" t="s">
        <v>19</v>
      </c>
      <c r="L112" t="s">
        <v>32</v>
      </c>
      <c r="M112" t="str">
        <f t="shared" si="4"/>
        <v>South South</v>
      </c>
      <c r="N112" t="s">
        <v>33</v>
      </c>
      <c r="O112">
        <v>2019</v>
      </c>
      <c r="P112" t="str">
        <f t="shared" si="5"/>
        <v>Anglophone</v>
      </c>
    </row>
    <row r="113" spans="1:16">
      <c r="A113">
        <v>10212</v>
      </c>
      <c r="B113" t="s">
        <v>40</v>
      </c>
      <c r="C113" t="s">
        <v>41</v>
      </c>
      <c r="D113" t="s">
        <v>51</v>
      </c>
      <c r="E113" t="str">
        <f t="shared" si="3"/>
        <v>Grand Malt</v>
      </c>
      <c r="F113">
        <v>90</v>
      </c>
      <c r="G113">
        <v>150</v>
      </c>
      <c r="H113">
        <v>874</v>
      </c>
      <c r="I113">
        <v>131100</v>
      </c>
      <c r="J113">
        <v>52440</v>
      </c>
      <c r="K113" t="s">
        <v>25</v>
      </c>
      <c r="L113" t="s">
        <v>38</v>
      </c>
      <c r="M113" t="str">
        <f t="shared" si="4"/>
        <v>North West</v>
      </c>
      <c r="N113" t="s">
        <v>39</v>
      </c>
      <c r="O113">
        <v>2017</v>
      </c>
      <c r="P113" t="str">
        <f t="shared" si="5"/>
        <v>Anglophone</v>
      </c>
    </row>
    <row r="114" spans="1:16">
      <c r="A114">
        <v>10213</v>
      </c>
      <c r="B114" t="s">
        <v>16</v>
      </c>
      <c r="C114" t="s">
        <v>17</v>
      </c>
      <c r="D114" t="s">
        <v>18</v>
      </c>
      <c r="E114" t="str">
        <f t="shared" si="3"/>
        <v>Trophy</v>
      </c>
      <c r="F114">
        <v>150</v>
      </c>
      <c r="G114">
        <v>200</v>
      </c>
      <c r="H114">
        <v>739</v>
      </c>
      <c r="I114">
        <v>147800</v>
      </c>
      <c r="J114">
        <v>36950</v>
      </c>
      <c r="K114" t="s">
        <v>31</v>
      </c>
      <c r="L114" t="s">
        <v>44</v>
      </c>
      <c r="M114" t="str">
        <f t="shared" si="4"/>
        <v>North Central</v>
      </c>
      <c r="N114" t="s">
        <v>45</v>
      </c>
      <c r="O114">
        <v>2017</v>
      </c>
      <c r="P114" t="str">
        <f t="shared" si="5"/>
        <v>Francophone</v>
      </c>
    </row>
    <row r="115" spans="1:16">
      <c r="A115">
        <v>10214</v>
      </c>
      <c r="B115" t="s">
        <v>49</v>
      </c>
      <c r="C115" t="s">
        <v>50</v>
      </c>
      <c r="D115" t="s">
        <v>24</v>
      </c>
      <c r="E115" t="str">
        <f t="shared" si="3"/>
        <v>Budweiser</v>
      </c>
      <c r="F115">
        <v>250</v>
      </c>
      <c r="G115">
        <v>500</v>
      </c>
      <c r="H115">
        <v>704</v>
      </c>
      <c r="I115">
        <v>352000</v>
      </c>
      <c r="J115">
        <v>176000</v>
      </c>
      <c r="K115" t="s">
        <v>37</v>
      </c>
      <c r="L115" t="s">
        <v>47</v>
      </c>
      <c r="M115" t="str">
        <f t="shared" si="4"/>
        <v>North Central</v>
      </c>
      <c r="N115" t="s">
        <v>48</v>
      </c>
      <c r="O115">
        <v>2018</v>
      </c>
      <c r="P115" t="str">
        <f t="shared" si="5"/>
        <v>Francophone</v>
      </c>
    </row>
    <row r="116" spans="1:16">
      <c r="A116">
        <v>10215</v>
      </c>
      <c r="B116" t="s">
        <v>34</v>
      </c>
      <c r="C116" t="s">
        <v>35</v>
      </c>
      <c r="D116" t="s">
        <v>30</v>
      </c>
      <c r="E116" t="str">
        <f t="shared" si="3"/>
        <v>Castle Lite</v>
      </c>
      <c r="F116">
        <v>180</v>
      </c>
      <c r="G116">
        <v>450</v>
      </c>
      <c r="H116">
        <v>855</v>
      </c>
      <c r="I116">
        <v>384750</v>
      </c>
      <c r="J116">
        <v>230850</v>
      </c>
      <c r="K116" t="s">
        <v>43</v>
      </c>
      <c r="L116" t="s">
        <v>20</v>
      </c>
      <c r="M116" t="str">
        <f t="shared" si="4"/>
        <v>South East</v>
      </c>
      <c r="N116" t="s">
        <v>52</v>
      </c>
      <c r="O116">
        <v>2019</v>
      </c>
      <c r="P116" t="str">
        <f t="shared" si="5"/>
        <v>Francophone</v>
      </c>
    </row>
    <row r="117" spans="1:16">
      <c r="A117">
        <v>10216</v>
      </c>
      <c r="B117" t="s">
        <v>54</v>
      </c>
      <c r="C117" t="s">
        <v>55</v>
      </c>
      <c r="D117" t="s">
        <v>36</v>
      </c>
      <c r="E117" t="str">
        <f t="shared" si="3"/>
        <v>Eagle Lager</v>
      </c>
      <c r="F117">
        <v>170</v>
      </c>
      <c r="G117">
        <v>250</v>
      </c>
      <c r="H117">
        <v>971</v>
      </c>
      <c r="I117">
        <v>242750</v>
      </c>
      <c r="J117">
        <v>77680</v>
      </c>
      <c r="K117" t="s">
        <v>19</v>
      </c>
      <c r="L117" t="s">
        <v>26</v>
      </c>
      <c r="M117" t="str">
        <f t="shared" si="4"/>
        <v>West</v>
      </c>
      <c r="N117" t="s">
        <v>53</v>
      </c>
      <c r="O117">
        <v>2018</v>
      </c>
      <c r="P117" t="str">
        <f t="shared" si="5"/>
        <v>Anglophone</v>
      </c>
    </row>
    <row r="118" spans="1:16">
      <c r="A118">
        <v>10217</v>
      </c>
      <c r="B118" t="s">
        <v>57</v>
      </c>
      <c r="C118" t="s">
        <v>58</v>
      </c>
      <c r="D118" t="s">
        <v>42</v>
      </c>
      <c r="E118" t="str">
        <f t="shared" si="3"/>
        <v>Hero</v>
      </c>
      <c r="F118">
        <v>150</v>
      </c>
      <c r="G118">
        <v>200</v>
      </c>
      <c r="H118">
        <v>957</v>
      </c>
      <c r="I118">
        <v>191400</v>
      </c>
      <c r="J118">
        <v>47850</v>
      </c>
      <c r="K118" t="s">
        <v>25</v>
      </c>
      <c r="L118" t="s">
        <v>32</v>
      </c>
      <c r="M118" t="str">
        <f t="shared" si="4"/>
        <v>South South</v>
      </c>
      <c r="N118" t="s">
        <v>56</v>
      </c>
      <c r="O118">
        <v>2019</v>
      </c>
      <c r="P118" t="str">
        <f t="shared" si="5"/>
        <v>Anglophone</v>
      </c>
    </row>
    <row r="119" spans="1:16">
      <c r="A119">
        <v>10218</v>
      </c>
      <c r="B119" t="s">
        <v>60</v>
      </c>
      <c r="C119" t="s">
        <v>61</v>
      </c>
      <c r="D119" t="s">
        <v>46</v>
      </c>
      <c r="E119" t="str">
        <f t="shared" si="3"/>
        <v>Beta Malt</v>
      </c>
      <c r="F119">
        <v>80</v>
      </c>
      <c r="G119">
        <v>150</v>
      </c>
      <c r="H119">
        <v>769</v>
      </c>
      <c r="I119">
        <v>115350</v>
      </c>
      <c r="J119">
        <v>53830</v>
      </c>
      <c r="K119" t="s">
        <v>31</v>
      </c>
      <c r="L119" t="s">
        <v>38</v>
      </c>
      <c r="M119" t="str">
        <f t="shared" si="4"/>
        <v>North West</v>
      </c>
      <c r="N119" t="s">
        <v>59</v>
      </c>
      <c r="O119">
        <v>2017</v>
      </c>
      <c r="P119" t="str">
        <f t="shared" si="5"/>
        <v>Francophone</v>
      </c>
    </row>
    <row r="120" spans="1:16">
      <c r="A120">
        <v>10219</v>
      </c>
      <c r="B120" t="s">
        <v>34</v>
      </c>
      <c r="C120" t="s">
        <v>35</v>
      </c>
      <c r="D120" t="s">
        <v>51</v>
      </c>
      <c r="E120" t="str">
        <f t="shared" si="3"/>
        <v>Grand Malt</v>
      </c>
      <c r="F120">
        <v>90</v>
      </c>
      <c r="G120">
        <v>150</v>
      </c>
      <c r="H120">
        <v>710</v>
      </c>
      <c r="I120">
        <v>106500</v>
      </c>
      <c r="J120">
        <v>42600</v>
      </c>
      <c r="K120" t="s">
        <v>37</v>
      </c>
      <c r="L120" t="s">
        <v>44</v>
      </c>
      <c r="M120" t="str">
        <f t="shared" si="4"/>
        <v>North Central</v>
      </c>
      <c r="N120" t="s">
        <v>62</v>
      </c>
      <c r="O120">
        <v>2019</v>
      </c>
      <c r="P120" t="str">
        <f t="shared" si="5"/>
        <v>Francophone</v>
      </c>
    </row>
    <row r="121" spans="1:16">
      <c r="A121">
        <v>10220</v>
      </c>
      <c r="B121" t="s">
        <v>64</v>
      </c>
      <c r="C121" t="s">
        <v>65</v>
      </c>
      <c r="D121" t="s">
        <v>18</v>
      </c>
      <c r="E121" t="str">
        <f t="shared" si="3"/>
        <v>Trophy</v>
      </c>
      <c r="F121">
        <v>150</v>
      </c>
      <c r="G121">
        <v>200</v>
      </c>
      <c r="H121">
        <v>917</v>
      </c>
      <c r="I121">
        <v>183400</v>
      </c>
      <c r="J121">
        <v>45850</v>
      </c>
      <c r="K121" t="s">
        <v>43</v>
      </c>
      <c r="L121" t="s">
        <v>47</v>
      </c>
      <c r="M121" t="str">
        <f t="shared" si="4"/>
        <v>North Central</v>
      </c>
      <c r="N121" t="s">
        <v>63</v>
      </c>
      <c r="O121">
        <v>2019</v>
      </c>
      <c r="P121" t="str">
        <f t="shared" si="5"/>
        <v>Francophone</v>
      </c>
    </row>
    <row r="122" spans="1:16">
      <c r="A122">
        <v>10221</v>
      </c>
      <c r="B122" t="s">
        <v>34</v>
      </c>
      <c r="C122" t="s">
        <v>35</v>
      </c>
      <c r="D122" t="s">
        <v>24</v>
      </c>
      <c r="E122" t="str">
        <f t="shared" si="3"/>
        <v>Budweiser</v>
      </c>
      <c r="F122">
        <v>250</v>
      </c>
      <c r="G122">
        <v>500</v>
      </c>
      <c r="H122">
        <v>727</v>
      </c>
      <c r="I122">
        <v>363500</v>
      </c>
      <c r="J122">
        <v>181750</v>
      </c>
      <c r="K122" t="s">
        <v>19</v>
      </c>
      <c r="L122" t="s">
        <v>20</v>
      </c>
      <c r="M122" t="str">
        <f t="shared" si="4"/>
        <v>South East</v>
      </c>
      <c r="N122" t="s">
        <v>21</v>
      </c>
      <c r="O122">
        <v>2017</v>
      </c>
      <c r="P122" t="str">
        <f t="shared" si="5"/>
        <v>Anglophone</v>
      </c>
    </row>
    <row r="123" spans="1:16">
      <c r="A123">
        <v>10222</v>
      </c>
      <c r="B123" t="s">
        <v>54</v>
      </c>
      <c r="C123" t="s">
        <v>55</v>
      </c>
      <c r="D123" t="s">
        <v>30</v>
      </c>
      <c r="E123" t="str">
        <f t="shared" si="3"/>
        <v>Castle Lite</v>
      </c>
      <c r="F123">
        <v>180</v>
      </c>
      <c r="G123">
        <v>450</v>
      </c>
      <c r="H123">
        <v>768</v>
      </c>
      <c r="I123">
        <v>345600</v>
      </c>
      <c r="J123">
        <v>207360</v>
      </c>
      <c r="K123" t="s">
        <v>25</v>
      </c>
      <c r="L123" t="s">
        <v>26</v>
      </c>
      <c r="M123" t="str">
        <f t="shared" si="4"/>
        <v>West</v>
      </c>
      <c r="N123" t="s">
        <v>27</v>
      </c>
      <c r="O123">
        <v>2018</v>
      </c>
      <c r="P123" t="str">
        <f t="shared" si="5"/>
        <v>Anglophone</v>
      </c>
    </row>
    <row r="124" spans="1:16">
      <c r="A124">
        <v>10223</v>
      </c>
      <c r="B124" t="s">
        <v>34</v>
      </c>
      <c r="C124" t="s">
        <v>35</v>
      </c>
      <c r="D124" t="s">
        <v>36</v>
      </c>
      <c r="E124" t="str">
        <f t="shared" si="3"/>
        <v>Eagle Lager</v>
      </c>
      <c r="F124">
        <v>170</v>
      </c>
      <c r="G124">
        <v>250</v>
      </c>
      <c r="H124">
        <v>870</v>
      </c>
      <c r="I124">
        <v>217500</v>
      </c>
      <c r="J124">
        <v>69600</v>
      </c>
      <c r="K124" t="s">
        <v>31</v>
      </c>
      <c r="L124" t="s">
        <v>32</v>
      </c>
      <c r="M124" t="str">
        <f t="shared" si="4"/>
        <v>South South</v>
      </c>
      <c r="N124" t="s">
        <v>33</v>
      </c>
      <c r="O124">
        <v>2019</v>
      </c>
      <c r="P124" t="str">
        <f t="shared" si="5"/>
        <v>Francophone</v>
      </c>
    </row>
    <row r="125" spans="1:16">
      <c r="A125">
        <v>10224</v>
      </c>
      <c r="B125" t="s">
        <v>60</v>
      </c>
      <c r="C125" t="s">
        <v>61</v>
      </c>
      <c r="D125" t="s">
        <v>42</v>
      </c>
      <c r="E125" t="str">
        <f t="shared" si="3"/>
        <v>Hero</v>
      </c>
      <c r="F125">
        <v>150</v>
      </c>
      <c r="G125">
        <v>200</v>
      </c>
      <c r="H125">
        <v>914</v>
      </c>
      <c r="I125">
        <v>182800</v>
      </c>
      <c r="J125">
        <v>45700</v>
      </c>
      <c r="K125" t="s">
        <v>37</v>
      </c>
      <c r="L125" t="s">
        <v>38</v>
      </c>
      <c r="M125" t="str">
        <f t="shared" si="4"/>
        <v>North West</v>
      </c>
      <c r="N125" t="s">
        <v>39</v>
      </c>
      <c r="O125">
        <v>2019</v>
      </c>
      <c r="P125" t="str">
        <f t="shared" si="5"/>
        <v>Francophone</v>
      </c>
    </row>
    <row r="126" spans="1:16">
      <c r="A126">
        <v>10225</v>
      </c>
      <c r="B126" t="s">
        <v>66</v>
      </c>
      <c r="C126" t="s">
        <v>67</v>
      </c>
      <c r="D126" t="s">
        <v>46</v>
      </c>
      <c r="E126" t="str">
        <f t="shared" si="3"/>
        <v>Beta Malt</v>
      </c>
      <c r="F126">
        <v>80</v>
      </c>
      <c r="G126">
        <v>150</v>
      </c>
      <c r="H126">
        <v>763</v>
      </c>
      <c r="I126">
        <v>114450</v>
      </c>
      <c r="J126">
        <v>53410</v>
      </c>
      <c r="K126" t="s">
        <v>43</v>
      </c>
      <c r="L126" t="s">
        <v>44</v>
      </c>
      <c r="M126" t="str">
        <f t="shared" si="4"/>
        <v>North Central</v>
      </c>
      <c r="N126" t="s">
        <v>45</v>
      </c>
      <c r="O126">
        <v>2019</v>
      </c>
      <c r="P126" t="str">
        <f t="shared" si="5"/>
        <v>Francophone</v>
      </c>
    </row>
    <row r="127" spans="1:16">
      <c r="A127">
        <v>10226</v>
      </c>
      <c r="B127" t="s">
        <v>64</v>
      </c>
      <c r="C127" t="s">
        <v>65</v>
      </c>
      <c r="D127" t="s">
        <v>51</v>
      </c>
      <c r="E127" t="str">
        <f t="shared" si="3"/>
        <v>Grand Malt</v>
      </c>
      <c r="F127">
        <v>90</v>
      </c>
      <c r="G127">
        <v>150</v>
      </c>
      <c r="H127">
        <v>951</v>
      </c>
      <c r="I127">
        <v>142650</v>
      </c>
      <c r="J127">
        <v>57060</v>
      </c>
      <c r="K127" t="s">
        <v>19</v>
      </c>
      <c r="L127" t="s">
        <v>47</v>
      </c>
      <c r="M127" t="str">
        <f t="shared" si="4"/>
        <v>North Central</v>
      </c>
      <c r="N127" t="s">
        <v>48</v>
      </c>
      <c r="O127">
        <v>2017</v>
      </c>
      <c r="P127" t="str">
        <f t="shared" si="5"/>
        <v>Anglophone</v>
      </c>
    </row>
    <row r="128" spans="1:16">
      <c r="A128">
        <v>10227</v>
      </c>
      <c r="B128" t="s">
        <v>60</v>
      </c>
      <c r="C128" t="s">
        <v>61</v>
      </c>
      <c r="D128" t="s">
        <v>18</v>
      </c>
      <c r="E128" t="str">
        <f t="shared" si="3"/>
        <v>Trophy</v>
      </c>
      <c r="F128">
        <v>150</v>
      </c>
      <c r="G128">
        <v>200</v>
      </c>
      <c r="H128">
        <v>810</v>
      </c>
      <c r="I128">
        <v>162000</v>
      </c>
      <c r="J128">
        <v>40500</v>
      </c>
      <c r="K128" t="s">
        <v>25</v>
      </c>
      <c r="L128" t="s">
        <v>20</v>
      </c>
      <c r="M128" t="str">
        <f t="shared" si="4"/>
        <v>South East</v>
      </c>
      <c r="N128" t="s">
        <v>52</v>
      </c>
      <c r="O128">
        <v>2018</v>
      </c>
      <c r="P128" t="str">
        <f t="shared" si="5"/>
        <v>Anglophone</v>
      </c>
    </row>
    <row r="129" spans="1:16">
      <c r="A129">
        <v>10228</v>
      </c>
      <c r="B129" t="s">
        <v>22</v>
      </c>
      <c r="C129" t="s">
        <v>23</v>
      </c>
      <c r="D129" t="s">
        <v>24</v>
      </c>
      <c r="E129" t="str">
        <f t="shared" si="3"/>
        <v>Budweiser</v>
      </c>
      <c r="F129">
        <v>250</v>
      </c>
      <c r="G129">
        <v>500</v>
      </c>
      <c r="H129">
        <v>886</v>
      </c>
      <c r="I129">
        <v>443000</v>
      </c>
      <c r="J129">
        <v>221500</v>
      </c>
      <c r="K129" t="s">
        <v>31</v>
      </c>
      <c r="L129" t="s">
        <v>26</v>
      </c>
      <c r="M129" t="str">
        <f t="shared" si="4"/>
        <v>West</v>
      </c>
      <c r="N129" t="s">
        <v>53</v>
      </c>
      <c r="O129">
        <v>2019</v>
      </c>
      <c r="P129" t="str">
        <f t="shared" si="5"/>
        <v>Francophone</v>
      </c>
    </row>
    <row r="130" spans="1:16">
      <c r="A130">
        <v>10229</v>
      </c>
      <c r="B130" t="s">
        <v>64</v>
      </c>
      <c r="C130" t="s">
        <v>65</v>
      </c>
      <c r="D130" t="s">
        <v>30</v>
      </c>
      <c r="E130" t="str">
        <f t="shared" ref="E130:E193" si="6">PROPER(D130)</f>
        <v>Castle Lite</v>
      </c>
      <c r="F130">
        <v>180</v>
      </c>
      <c r="G130">
        <v>450</v>
      </c>
      <c r="H130">
        <v>984</v>
      </c>
      <c r="I130">
        <v>442800</v>
      </c>
      <c r="J130">
        <v>265680</v>
      </c>
      <c r="K130" t="s">
        <v>37</v>
      </c>
      <c r="L130" t="s">
        <v>32</v>
      </c>
      <c r="M130" t="str">
        <f t="shared" si="4"/>
        <v>South South</v>
      </c>
      <c r="N130" t="s">
        <v>56</v>
      </c>
      <c r="O130">
        <v>2018</v>
      </c>
      <c r="P130" t="str">
        <f t="shared" si="5"/>
        <v>Francophone</v>
      </c>
    </row>
    <row r="131" spans="1:16">
      <c r="A131">
        <v>10230</v>
      </c>
      <c r="B131" t="s">
        <v>34</v>
      </c>
      <c r="C131" t="s">
        <v>35</v>
      </c>
      <c r="D131" t="s">
        <v>36</v>
      </c>
      <c r="E131" t="str">
        <f t="shared" si="6"/>
        <v>Eagle Lager</v>
      </c>
      <c r="F131">
        <v>170</v>
      </c>
      <c r="G131">
        <v>250</v>
      </c>
      <c r="H131">
        <v>974</v>
      </c>
      <c r="I131">
        <v>243500</v>
      </c>
      <c r="J131">
        <v>77920</v>
      </c>
      <c r="K131" t="s">
        <v>43</v>
      </c>
      <c r="L131" t="s">
        <v>38</v>
      </c>
      <c r="M131" t="str">
        <f t="shared" ref="M131:M194" si="7">IF(L131="Southeast","South East",IF(L131="west","West",IF(L131="southsouth","South South",IF(L131="northwest","North West",IF(L131="northeast","North East","North Central")))))</f>
        <v>North West</v>
      </c>
      <c r="N131" t="s">
        <v>59</v>
      </c>
      <c r="O131">
        <v>2017</v>
      </c>
      <c r="P131" t="str">
        <f t="shared" ref="P131:P194" si="8">IF(K131="Ghana","Anglophone",IF(K131="Nigeria","Anglophone","Francophone"))</f>
        <v>Francophone</v>
      </c>
    </row>
    <row r="132" spans="1:16">
      <c r="A132">
        <v>10231</v>
      </c>
      <c r="B132" t="s">
        <v>28</v>
      </c>
      <c r="C132" t="s">
        <v>29</v>
      </c>
      <c r="D132" t="s">
        <v>42</v>
      </c>
      <c r="E132" t="str">
        <f t="shared" si="6"/>
        <v>Hero</v>
      </c>
      <c r="F132">
        <v>150</v>
      </c>
      <c r="G132">
        <v>200</v>
      </c>
      <c r="H132">
        <v>901</v>
      </c>
      <c r="I132">
        <v>180200</v>
      </c>
      <c r="J132">
        <v>45050</v>
      </c>
      <c r="K132" t="s">
        <v>19</v>
      </c>
      <c r="L132" t="s">
        <v>44</v>
      </c>
      <c r="M132" t="str">
        <f t="shared" si="7"/>
        <v>North Central</v>
      </c>
      <c r="N132" t="s">
        <v>62</v>
      </c>
      <c r="O132">
        <v>2019</v>
      </c>
      <c r="P132" t="str">
        <f t="shared" si="8"/>
        <v>Anglophone</v>
      </c>
    </row>
    <row r="133" spans="1:16">
      <c r="A133">
        <v>10232</v>
      </c>
      <c r="B133" t="s">
        <v>16</v>
      </c>
      <c r="C133" t="s">
        <v>17</v>
      </c>
      <c r="D133" t="s">
        <v>46</v>
      </c>
      <c r="E133" t="str">
        <f t="shared" si="6"/>
        <v>Beta Malt</v>
      </c>
      <c r="F133">
        <v>80</v>
      </c>
      <c r="G133">
        <v>150</v>
      </c>
      <c r="H133">
        <v>934</v>
      </c>
      <c r="I133">
        <v>140100</v>
      </c>
      <c r="J133">
        <v>65380</v>
      </c>
      <c r="K133" t="s">
        <v>25</v>
      </c>
      <c r="L133" t="s">
        <v>47</v>
      </c>
      <c r="M133" t="str">
        <f t="shared" si="7"/>
        <v>North Central</v>
      </c>
      <c r="N133" t="s">
        <v>63</v>
      </c>
      <c r="O133">
        <v>2019</v>
      </c>
      <c r="P133" t="str">
        <f t="shared" si="8"/>
        <v>Anglophone</v>
      </c>
    </row>
    <row r="134" spans="1:16">
      <c r="A134">
        <v>10233</v>
      </c>
      <c r="B134" t="s">
        <v>40</v>
      </c>
      <c r="C134" t="s">
        <v>41</v>
      </c>
      <c r="D134" t="s">
        <v>51</v>
      </c>
      <c r="E134" t="str">
        <f t="shared" si="6"/>
        <v>Grand Malt</v>
      </c>
      <c r="F134">
        <v>90</v>
      </c>
      <c r="G134">
        <v>150</v>
      </c>
      <c r="H134">
        <v>832</v>
      </c>
      <c r="I134">
        <v>124800</v>
      </c>
      <c r="J134">
        <v>49920</v>
      </c>
      <c r="K134" t="s">
        <v>31</v>
      </c>
      <c r="L134" t="s">
        <v>20</v>
      </c>
      <c r="M134" t="str">
        <f t="shared" si="7"/>
        <v>South East</v>
      </c>
      <c r="N134" t="s">
        <v>21</v>
      </c>
      <c r="O134">
        <v>2017</v>
      </c>
      <c r="P134" t="str">
        <f t="shared" si="8"/>
        <v>Francophone</v>
      </c>
    </row>
    <row r="135" spans="1:16">
      <c r="A135">
        <v>10234</v>
      </c>
      <c r="B135" t="s">
        <v>57</v>
      </c>
      <c r="C135" t="s">
        <v>58</v>
      </c>
      <c r="D135" t="s">
        <v>18</v>
      </c>
      <c r="E135" t="str">
        <f t="shared" si="6"/>
        <v>Trophy</v>
      </c>
      <c r="F135">
        <v>150</v>
      </c>
      <c r="G135">
        <v>200</v>
      </c>
      <c r="H135">
        <v>840</v>
      </c>
      <c r="I135">
        <v>168000</v>
      </c>
      <c r="J135">
        <v>42000</v>
      </c>
      <c r="K135" t="s">
        <v>37</v>
      </c>
      <c r="L135" t="s">
        <v>26</v>
      </c>
      <c r="M135" t="str">
        <f t="shared" si="7"/>
        <v>West</v>
      </c>
      <c r="N135" t="s">
        <v>27</v>
      </c>
      <c r="O135">
        <v>2018</v>
      </c>
      <c r="P135" t="str">
        <f t="shared" si="8"/>
        <v>Francophone</v>
      </c>
    </row>
    <row r="136" spans="1:16">
      <c r="A136">
        <v>10235</v>
      </c>
      <c r="B136" t="s">
        <v>22</v>
      </c>
      <c r="C136" t="s">
        <v>23</v>
      </c>
      <c r="D136" t="s">
        <v>24</v>
      </c>
      <c r="E136" t="str">
        <f t="shared" si="6"/>
        <v>Budweiser</v>
      </c>
      <c r="F136">
        <v>250</v>
      </c>
      <c r="G136">
        <v>500</v>
      </c>
      <c r="H136">
        <v>966</v>
      </c>
      <c r="I136">
        <v>483000</v>
      </c>
      <c r="J136">
        <v>241500</v>
      </c>
      <c r="K136" t="s">
        <v>43</v>
      </c>
      <c r="L136" t="s">
        <v>32</v>
      </c>
      <c r="M136" t="str">
        <f t="shared" si="7"/>
        <v>South South</v>
      </c>
      <c r="N136" t="s">
        <v>33</v>
      </c>
      <c r="O136">
        <v>2017</v>
      </c>
      <c r="P136" t="str">
        <f t="shared" si="8"/>
        <v>Francophone</v>
      </c>
    </row>
    <row r="137" spans="1:16">
      <c r="A137">
        <v>10236</v>
      </c>
      <c r="B137" t="s">
        <v>22</v>
      </c>
      <c r="C137" t="s">
        <v>23</v>
      </c>
      <c r="D137" t="s">
        <v>30</v>
      </c>
      <c r="E137" t="str">
        <f t="shared" si="6"/>
        <v>Castle Lite</v>
      </c>
      <c r="F137">
        <v>180</v>
      </c>
      <c r="G137">
        <v>450</v>
      </c>
      <c r="H137">
        <v>832</v>
      </c>
      <c r="I137">
        <v>374400</v>
      </c>
      <c r="J137">
        <v>224640</v>
      </c>
      <c r="K137" t="s">
        <v>19</v>
      </c>
      <c r="L137" t="s">
        <v>38</v>
      </c>
      <c r="M137" t="str">
        <f t="shared" si="7"/>
        <v>North West</v>
      </c>
      <c r="N137" t="s">
        <v>39</v>
      </c>
      <c r="O137">
        <v>2018</v>
      </c>
      <c r="P137" t="str">
        <f t="shared" si="8"/>
        <v>Anglophone</v>
      </c>
    </row>
    <row r="138" spans="1:16">
      <c r="A138">
        <v>10237</v>
      </c>
      <c r="B138" t="s">
        <v>66</v>
      </c>
      <c r="C138" t="s">
        <v>67</v>
      </c>
      <c r="D138" t="s">
        <v>36</v>
      </c>
      <c r="E138" t="str">
        <f t="shared" si="6"/>
        <v>Eagle Lager</v>
      </c>
      <c r="F138">
        <v>170</v>
      </c>
      <c r="G138">
        <v>250</v>
      </c>
      <c r="H138">
        <v>968</v>
      </c>
      <c r="I138">
        <v>242000</v>
      </c>
      <c r="J138">
        <v>77440</v>
      </c>
      <c r="K138" t="s">
        <v>25</v>
      </c>
      <c r="L138" t="s">
        <v>44</v>
      </c>
      <c r="M138" t="str">
        <f t="shared" si="7"/>
        <v>North Central</v>
      </c>
      <c r="N138" t="s">
        <v>45</v>
      </c>
      <c r="O138">
        <v>2019</v>
      </c>
      <c r="P138" t="str">
        <f t="shared" si="8"/>
        <v>Anglophone</v>
      </c>
    </row>
    <row r="139" spans="1:16">
      <c r="A139">
        <v>10238</v>
      </c>
      <c r="B139" t="s">
        <v>34</v>
      </c>
      <c r="C139" t="s">
        <v>35</v>
      </c>
      <c r="D139" t="s">
        <v>42</v>
      </c>
      <c r="E139" t="str">
        <f t="shared" si="6"/>
        <v>Hero</v>
      </c>
      <c r="F139">
        <v>150</v>
      </c>
      <c r="G139">
        <v>200</v>
      </c>
      <c r="H139">
        <v>791</v>
      </c>
      <c r="I139">
        <v>158200</v>
      </c>
      <c r="J139">
        <v>39550</v>
      </c>
      <c r="K139" t="s">
        <v>31</v>
      </c>
      <c r="L139" t="s">
        <v>47</v>
      </c>
      <c r="M139" t="str">
        <f t="shared" si="7"/>
        <v>North Central</v>
      </c>
      <c r="N139" t="s">
        <v>48</v>
      </c>
      <c r="O139">
        <v>2019</v>
      </c>
      <c r="P139" t="str">
        <f t="shared" si="8"/>
        <v>Francophone</v>
      </c>
    </row>
    <row r="140" spans="1:16">
      <c r="A140">
        <v>10239</v>
      </c>
      <c r="B140" t="s">
        <v>54</v>
      </c>
      <c r="C140" t="s">
        <v>55</v>
      </c>
      <c r="D140" t="s">
        <v>46</v>
      </c>
      <c r="E140" t="str">
        <f t="shared" si="6"/>
        <v>Beta Malt</v>
      </c>
      <c r="F140">
        <v>80</v>
      </c>
      <c r="G140">
        <v>150</v>
      </c>
      <c r="H140">
        <v>774</v>
      </c>
      <c r="I140">
        <v>116100</v>
      </c>
      <c r="J140">
        <v>54180</v>
      </c>
      <c r="K140" t="s">
        <v>37</v>
      </c>
      <c r="L140" t="s">
        <v>20</v>
      </c>
      <c r="M140" t="str">
        <f t="shared" si="7"/>
        <v>South East</v>
      </c>
      <c r="N140" t="s">
        <v>52</v>
      </c>
      <c r="O140">
        <v>2018</v>
      </c>
      <c r="P140" t="str">
        <f t="shared" si="8"/>
        <v>Francophone</v>
      </c>
    </row>
    <row r="141" spans="1:16">
      <c r="A141">
        <v>10240</v>
      </c>
      <c r="B141" t="s">
        <v>66</v>
      </c>
      <c r="C141" t="s">
        <v>67</v>
      </c>
      <c r="D141" t="s">
        <v>51</v>
      </c>
      <c r="E141" t="str">
        <f t="shared" si="6"/>
        <v>Grand Malt</v>
      </c>
      <c r="F141">
        <v>90</v>
      </c>
      <c r="G141">
        <v>150</v>
      </c>
      <c r="H141">
        <v>992</v>
      </c>
      <c r="I141">
        <v>148800</v>
      </c>
      <c r="J141">
        <v>59520</v>
      </c>
      <c r="K141" t="s">
        <v>43</v>
      </c>
      <c r="L141" t="s">
        <v>26</v>
      </c>
      <c r="M141" t="str">
        <f t="shared" si="7"/>
        <v>West</v>
      </c>
      <c r="N141" t="s">
        <v>53</v>
      </c>
      <c r="O141">
        <v>2017</v>
      </c>
      <c r="P141" t="str">
        <f t="shared" si="8"/>
        <v>Francophone</v>
      </c>
    </row>
    <row r="142" spans="1:16">
      <c r="A142">
        <v>10241</v>
      </c>
      <c r="B142" t="s">
        <v>28</v>
      </c>
      <c r="C142" t="s">
        <v>29</v>
      </c>
      <c r="D142" t="s">
        <v>18</v>
      </c>
      <c r="E142" t="str">
        <f t="shared" si="6"/>
        <v>Trophy</v>
      </c>
      <c r="F142">
        <v>150</v>
      </c>
      <c r="G142">
        <v>200</v>
      </c>
      <c r="H142">
        <v>881</v>
      </c>
      <c r="I142">
        <v>176200</v>
      </c>
      <c r="J142">
        <v>44050</v>
      </c>
      <c r="K142" t="s">
        <v>19</v>
      </c>
      <c r="L142" t="s">
        <v>32</v>
      </c>
      <c r="M142" t="str">
        <f t="shared" si="7"/>
        <v>South South</v>
      </c>
      <c r="N142" t="s">
        <v>56</v>
      </c>
      <c r="O142">
        <v>2018</v>
      </c>
      <c r="P142" t="str">
        <f t="shared" si="8"/>
        <v>Anglophone</v>
      </c>
    </row>
    <row r="143" spans="1:16">
      <c r="A143">
        <v>10242</v>
      </c>
      <c r="B143" t="s">
        <v>22</v>
      </c>
      <c r="C143" t="s">
        <v>23</v>
      </c>
      <c r="D143" t="s">
        <v>24</v>
      </c>
      <c r="E143" t="str">
        <f t="shared" si="6"/>
        <v>Budweiser</v>
      </c>
      <c r="F143">
        <v>250</v>
      </c>
      <c r="G143">
        <v>500</v>
      </c>
      <c r="H143">
        <v>975</v>
      </c>
      <c r="I143">
        <v>487500</v>
      </c>
      <c r="J143">
        <v>243750</v>
      </c>
      <c r="K143" t="s">
        <v>25</v>
      </c>
      <c r="L143" t="s">
        <v>38</v>
      </c>
      <c r="M143" t="str">
        <f t="shared" si="7"/>
        <v>North West</v>
      </c>
      <c r="N143" t="s">
        <v>59</v>
      </c>
      <c r="O143">
        <v>2017</v>
      </c>
      <c r="P143" t="str">
        <f t="shared" si="8"/>
        <v>Anglophone</v>
      </c>
    </row>
    <row r="144" spans="1:16">
      <c r="A144">
        <v>10243</v>
      </c>
      <c r="B144" t="s">
        <v>28</v>
      </c>
      <c r="C144" t="s">
        <v>29</v>
      </c>
      <c r="D144" t="s">
        <v>30</v>
      </c>
      <c r="E144" t="str">
        <f t="shared" si="6"/>
        <v>Castle Lite</v>
      </c>
      <c r="F144">
        <v>180</v>
      </c>
      <c r="G144">
        <v>450</v>
      </c>
      <c r="H144">
        <v>733</v>
      </c>
      <c r="I144">
        <v>329850</v>
      </c>
      <c r="J144">
        <v>197910</v>
      </c>
      <c r="K144" t="s">
        <v>31</v>
      </c>
      <c r="L144" t="s">
        <v>44</v>
      </c>
      <c r="M144" t="str">
        <f t="shared" si="7"/>
        <v>North Central</v>
      </c>
      <c r="N144" t="s">
        <v>62</v>
      </c>
      <c r="O144">
        <v>2018</v>
      </c>
      <c r="P144" t="str">
        <f t="shared" si="8"/>
        <v>Francophone</v>
      </c>
    </row>
    <row r="145" spans="1:16">
      <c r="A145">
        <v>10244</v>
      </c>
      <c r="B145" t="s">
        <v>49</v>
      </c>
      <c r="C145" t="s">
        <v>50</v>
      </c>
      <c r="D145" t="s">
        <v>36</v>
      </c>
      <c r="E145" t="str">
        <f t="shared" si="6"/>
        <v>Eagle Lager</v>
      </c>
      <c r="F145">
        <v>170</v>
      </c>
      <c r="G145">
        <v>250</v>
      </c>
      <c r="H145">
        <v>776</v>
      </c>
      <c r="I145">
        <v>194000</v>
      </c>
      <c r="J145">
        <v>62080</v>
      </c>
      <c r="K145" t="s">
        <v>37</v>
      </c>
      <c r="L145" t="s">
        <v>47</v>
      </c>
      <c r="M145" t="str">
        <f t="shared" si="7"/>
        <v>North Central</v>
      </c>
      <c r="N145" t="s">
        <v>63</v>
      </c>
      <c r="O145">
        <v>2017</v>
      </c>
      <c r="P145" t="str">
        <f t="shared" si="8"/>
        <v>Francophone</v>
      </c>
    </row>
    <row r="146" spans="1:16">
      <c r="A146">
        <v>10245</v>
      </c>
      <c r="B146" t="s">
        <v>40</v>
      </c>
      <c r="C146" t="s">
        <v>41</v>
      </c>
      <c r="D146" t="s">
        <v>42</v>
      </c>
      <c r="E146" t="str">
        <f t="shared" si="6"/>
        <v>Hero</v>
      </c>
      <c r="F146">
        <v>150</v>
      </c>
      <c r="G146">
        <v>200</v>
      </c>
      <c r="H146">
        <v>924</v>
      </c>
      <c r="I146">
        <v>184800</v>
      </c>
      <c r="J146">
        <v>46200</v>
      </c>
      <c r="K146" t="s">
        <v>43</v>
      </c>
      <c r="L146" t="s">
        <v>20</v>
      </c>
      <c r="M146" t="str">
        <f t="shared" si="7"/>
        <v>South East</v>
      </c>
      <c r="N146" t="s">
        <v>21</v>
      </c>
      <c r="O146">
        <v>2019</v>
      </c>
      <c r="P146" t="str">
        <f t="shared" si="8"/>
        <v>Francophone</v>
      </c>
    </row>
    <row r="147" spans="1:16">
      <c r="A147">
        <v>10246</v>
      </c>
      <c r="B147" t="s">
        <v>16</v>
      </c>
      <c r="C147" t="s">
        <v>17</v>
      </c>
      <c r="D147" t="s">
        <v>46</v>
      </c>
      <c r="E147" t="str">
        <f t="shared" si="6"/>
        <v>Beta Malt</v>
      </c>
      <c r="F147">
        <v>80</v>
      </c>
      <c r="G147">
        <v>150</v>
      </c>
      <c r="H147">
        <v>744</v>
      </c>
      <c r="I147">
        <v>111600</v>
      </c>
      <c r="J147">
        <v>52080</v>
      </c>
      <c r="K147" t="s">
        <v>19</v>
      </c>
      <c r="L147" t="s">
        <v>26</v>
      </c>
      <c r="M147" t="str">
        <f t="shared" si="7"/>
        <v>West</v>
      </c>
      <c r="N147" t="s">
        <v>27</v>
      </c>
      <c r="O147">
        <v>2019</v>
      </c>
      <c r="P147" t="str">
        <f t="shared" si="8"/>
        <v>Anglophone</v>
      </c>
    </row>
    <row r="148" spans="1:16">
      <c r="A148">
        <v>10247</v>
      </c>
      <c r="B148" t="s">
        <v>16</v>
      </c>
      <c r="C148" t="s">
        <v>17</v>
      </c>
      <c r="D148" t="s">
        <v>51</v>
      </c>
      <c r="E148" t="str">
        <f t="shared" si="6"/>
        <v>Grand Malt</v>
      </c>
      <c r="F148">
        <v>90</v>
      </c>
      <c r="G148">
        <v>150</v>
      </c>
      <c r="H148">
        <v>754</v>
      </c>
      <c r="I148">
        <v>113100</v>
      </c>
      <c r="J148">
        <v>45240</v>
      </c>
      <c r="K148" t="s">
        <v>25</v>
      </c>
      <c r="L148" t="s">
        <v>32</v>
      </c>
      <c r="M148" t="str">
        <f t="shared" si="7"/>
        <v>South South</v>
      </c>
      <c r="N148" t="s">
        <v>33</v>
      </c>
      <c r="O148">
        <v>2019</v>
      </c>
      <c r="P148" t="str">
        <f t="shared" si="8"/>
        <v>Anglophone</v>
      </c>
    </row>
    <row r="149" spans="1:16">
      <c r="A149">
        <v>10248</v>
      </c>
      <c r="B149" t="s">
        <v>40</v>
      </c>
      <c r="C149" t="s">
        <v>41</v>
      </c>
      <c r="D149" t="s">
        <v>18</v>
      </c>
      <c r="E149" t="str">
        <f t="shared" si="6"/>
        <v>Trophy</v>
      </c>
      <c r="F149">
        <v>150</v>
      </c>
      <c r="G149">
        <v>200</v>
      </c>
      <c r="H149">
        <v>792</v>
      </c>
      <c r="I149">
        <v>158400</v>
      </c>
      <c r="J149">
        <v>39600</v>
      </c>
      <c r="K149" t="s">
        <v>31</v>
      </c>
      <c r="L149" t="s">
        <v>38</v>
      </c>
      <c r="M149" t="str">
        <f t="shared" si="7"/>
        <v>North West</v>
      </c>
      <c r="N149" t="s">
        <v>39</v>
      </c>
      <c r="O149">
        <v>2019</v>
      </c>
      <c r="P149" t="str">
        <f t="shared" si="8"/>
        <v>Francophone</v>
      </c>
    </row>
    <row r="150" spans="1:16">
      <c r="A150">
        <v>10249</v>
      </c>
      <c r="B150" t="s">
        <v>16</v>
      </c>
      <c r="C150" t="s">
        <v>17</v>
      </c>
      <c r="D150" t="s">
        <v>24</v>
      </c>
      <c r="E150" t="str">
        <f t="shared" si="6"/>
        <v>Budweiser</v>
      </c>
      <c r="F150">
        <v>250</v>
      </c>
      <c r="G150">
        <v>500</v>
      </c>
      <c r="H150">
        <v>838</v>
      </c>
      <c r="I150">
        <v>419000</v>
      </c>
      <c r="J150">
        <v>209500</v>
      </c>
      <c r="K150" t="s">
        <v>37</v>
      </c>
      <c r="L150" t="s">
        <v>44</v>
      </c>
      <c r="M150" t="str">
        <f t="shared" si="7"/>
        <v>North Central</v>
      </c>
      <c r="N150" t="s">
        <v>45</v>
      </c>
      <c r="O150">
        <v>2017</v>
      </c>
      <c r="P150" t="str">
        <f t="shared" si="8"/>
        <v>Francophone</v>
      </c>
    </row>
    <row r="151" spans="1:16">
      <c r="A151">
        <v>10250</v>
      </c>
      <c r="B151" t="s">
        <v>22</v>
      </c>
      <c r="C151" t="s">
        <v>23</v>
      </c>
      <c r="D151" t="s">
        <v>30</v>
      </c>
      <c r="E151" t="str">
        <f t="shared" si="6"/>
        <v>Castle Lite</v>
      </c>
      <c r="F151">
        <v>180</v>
      </c>
      <c r="G151">
        <v>450</v>
      </c>
      <c r="H151">
        <v>963</v>
      </c>
      <c r="I151">
        <v>433350</v>
      </c>
      <c r="J151">
        <v>260010</v>
      </c>
      <c r="K151" t="s">
        <v>43</v>
      </c>
      <c r="L151" t="s">
        <v>47</v>
      </c>
      <c r="M151" t="str">
        <f t="shared" si="7"/>
        <v>North Central</v>
      </c>
      <c r="N151" t="s">
        <v>48</v>
      </c>
      <c r="O151">
        <v>2017</v>
      </c>
      <c r="P151" t="str">
        <f t="shared" si="8"/>
        <v>Francophone</v>
      </c>
    </row>
    <row r="152" spans="1:16">
      <c r="A152">
        <v>10251</v>
      </c>
      <c r="B152" t="s">
        <v>28</v>
      </c>
      <c r="C152" t="s">
        <v>29</v>
      </c>
      <c r="D152" t="s">
        <v>36</v>
      </c>
      <c r="E152" t="str">
        <f t="shared" si="6"/>
        <v>Eagle Lager</v>
      </c>
      <c r="F152">
        <v>170</v>
      </c>
      <c r="G152">
        <v>250</v>
      </c>
      <c r="H152">
        <v>995</v>
      </c>
      <c r="I152">
        <v>248750</v>
      </c>
      <c r="J152">
        <v>79600</v>
      </c>
      <c r="K152" t="s">
        <v>19</v>
      </c>
      <c r="L152" t="s">
        <v>20</v>
      </c>
      <c r="M152" t="str">
        <f t="shared" si="7"/>
        <v>South East</v>
      </c>
      <c r="N152" t="s">
        <v>52</v>
      </c>
      <c r="O152">
        <v>2017</v>
      </c>
      <c r="P152" t="str">
        <f t="shared" si="8"/>
        <v>Anglophone</v>
      </c>
    </row>
    <row r="153" spans="1:16">
      <c r="A153">
        <v>10252</v>
      </c>
      <c r="B153" t="s">
        <v>34</v>
      </c>
      <c r="C153" t="s">
        <v>35</v>
      </c>
      <c r="D153" t="s">
        <v>42</v>
      </c>
      <c r="E153" t="str">
        <f t="shared" si="6"/>
        <v>Hero</v>
      </c>
      <c r="F153">
        <v>150</v>
      </c>
      <c r="G153">
        <v>200</v>
      </c>
      <c r="H153">
        <v>941</v>
      </c>
      <c r="I153">
        <v>188200</v>
      </c>
      <c r="J153">
        <v>47050</v>
      </c>
      <c r="K153" t="s">
        <v>25</v>
      </c>
      <c r="L153" t="s">
        <v>26</v>
      </c>
      <c r="M153" t="str">
        <f t="shared" si="7"/>
        <v>West</v>
      </c>
      <c r="N153" t="s">
        <v>53</v>
      </c>
      <c r="O153">
        <v>2017</v>
      </c>
      <c r="P153" t="str">
        <f t="shared" si="8"/>
        <v>Anglophone</v>
      </c>
    </row>
    <row r="154" spans="1:16">
      <c r="A154">
        <v>10253</v>
      </c>
      <c r="B154" t="s">
        <v>40</v>
      </c>
      <c r="C154" t="s">
        <v>41</v>
      </c>
      <c r="D154" t="s">
        <v>46</v>
      </c>
      <c r="E154" t="str">
        <f t="shared" si="6"/>
        <v>Beta Malt</v>
      </c>
      <c r="F154">
        <v>80</v>
      </c>
      <c r="G154">
        <v>150</v>
      </c>
      <c r="H154">
        <v>930</v>
      </c>
      <c r="I154">
        <v>139500</v>
      </c>
      <c r="J154">
        <v>65100</v>
      </c>
      <c r="K154" t="s">
        <v>31</v>
      </c>
      <c r="L154" t="s">
        <v>32</v>
      </c>
      <c r="M154" t="str">
        <f t="shared" si="7"/>
        <v>South South</v>
      </c>
      <c r="N154" t="s">
        <v>56</v>
      </c>
      <c r="O154">
        <v>2018</v>
      </c>
      <c r="P154" t="str">
        <f t="shared" si="8"/>
        <v>Francophone</v>
      </c>
    </row>
    <row r="155" spans="1:16">
      <c r="A155">
        <v>10254</v>
      </c>
      <c r="B155" t="s">
        <v>16</v>
      </c>
      <c r="C155" t="s">
        <v>17</v>
      </c>
      <c r="D155" t="s">
        <v>51</v>
      </c>
      <c r="E155" t="str">
        <f t="shared" si="6"/>
        <v>Grand Malt</v>
      </c>
      <c r="F155">
        <v>90</v>
      </c>
      <c r="G155">
        <v>150</v>
      </c>
      <c r="H155">
        <v>780</v>
      </c>
      <c r="I155">
        <v>117000</v>
      </c>
      <c r="J155">
        <v>46800</v>
      </c>
      <c r="K155" t="s">
        <v>37</v>
      </c>
      <c r="L155" t="s">
        <v>38</v>
      </c>
      <c r="M155" t="str">
        <f t="shared" si="7"/>
        <v>North West</v>
      </c>
      <c r="N155" t="s">
        <v>59</v>
      </c>
      <c r="O155">
        <v>2019</v>
      </c>
      <c r="P155" t="str">
        <f t="shared" si="8"/>
        <v>Francophone</v>
      </c>
    </row>
    <row r="156" spans="1:16">
      <c r="A156">
        <v>10255</v>
      </c>
      <c r="B156" t="s">
        <v>49</v>
      </c>
      <c r="C156" t="s">
        <v>50</v>
      </c>
      <c r="D156" t="s">
        <v>18</v>
      </c>
      <c r="E156" t="str">
        <f t="shared" si="6"/>
        <v>Trophy</v>
      </c>
      <c r="F156">
        <v>150</v>
      </c>
      <c r="G156">
        <v>200</v>
      </c>
      <c r="H156">
        <v>729</v>
      </c>
      <c r="I156">
        <v>145800</v>
      </c>
      <c r="J156">
        <v>36450</v>
      </c>
      <c r="K156" t="s">
        <v>43</v>
      </c>
      <c r="L156" t="s">
        <v>44</v>
      </c>
      <c r="M156" t="str">
        <f t="shared" si="7"/>
        <v>North Central</v>
      </c>
      <c r="N156" t="s">
        <v>62</v>
      </c>
      <c r="O156">
        <v>2019</v>
      </c>
      <c r="P156" t="str">
        <f t="shared" si="8"/>
        <v>Francophone</v>
      </c>
    </row>
    <row r="157" spans="1:16">
      <c r="A157">
        <v>10256</v>
      </c>
      <c r="B157" t="s">
        <v>34</v>
      </c>
      <c r="C157" t="s">
        <v>35</v>
      </c>
      <c r="D157" t="s">
        <v>24</v>
      </c>
      <c r="E157" t="str">
        <f t="shared" si="6"/>
        <v>Budweiser</v>
      </c>
      <c r="F157">
        <v>250</v>
      </c>
      <c r="G157">
        <v>500</v>
      </c>
      <c r="H157">
        <v>909</v>
      </c>
      <c r="I157">
        <v>454500</v>
      </c>
      <c r="J157">
        <v>227250</v>
      </c>
      <c r="K157" t="s">
        <v>19</v>
      </c>
      <c r="L157" t="s">
        <v>47</v>
      </c>
      <c r="M157" t="str">
        <f t="shared" si="7"/>
        <v>North Central</v>
      </c>
      <c r="N157" t="s">
        <v>63</v>
      </c>
      <c r="O157">
        <v>2019</v>
      </c>
      <c r="P157" t="str">
        <f t="shared" si="8"/>
        <v>Anglophone</v>
      </c>
    </row>
    <row r="158" spans="1:16">
      <c r="A158">
        <v>10257</v>
      </c>
      <c r="B158" t="s">
        <v>54</v>
      </c>
      <c r="C158" t="s">
        <v>55</v>
      </c>
      <c r="D158" t="s">
        <v>30</v>
      </c>
      <c r="E158" t="str">
        <f t="shared" si="6"/>
        <v>Castle Lite</v>
      </c>
      <c r="F158">
        <v>180</v>
      </c>
      <c r="G158">
        <v>450</v>
      </c>
      <c r="H158">
        <v>961</v>
      </c>
      <c r="I158">
        <v>432450</v>
      </c>
      <c r="J158">
        <v>259470</v>
      </c>
      <c r="K158" t="s">
        <v>25</v>
      </c>
      <c r="L158" t="s">
        <v>20</v>
      </c>
      <c r="M158" t="str">
        <f t="shared" si="7"/>
        <v>South East</v>
      </c>
      <c r="N158" t="s">
        <v>21</v>
      </c>
      <c r="O158">
        <v>2018</v>
      </c>
      <c r="P158" t="str">
        <f t="shared" si="8"/>
        <v>Anglophone</v>
      </c>
    </row>
    <row r="159" spans="1:16">
      <c r="A159">
        <v>10258</v>
      </c>
      <c r="B159" t="s">
        <v>57</v>
      </c>
      <c r="C159" t="s">
        <v>58</v>
      </c>
      <c r="D159" t="s">
        <v>36</v>
      </c>
      <c r="E159" t="str">
        <f t="shared" si="6"/>
        <v>Eagle Lager</v>
      </c>
      <c r="F159">
        <v>170</v>
      </c>
      <c r="G159">
        <v>250</v>
      </c>
      <c r="H159">
        <v>729</v>
      </c>
      <c r="I159">
        <v>182250</v>
      </c>
      <c r="J159">
        <v>58320</v>
      </c>
      <c r="K159" t="s">
        <v>31</v>
      </c>
      <c r="L159" t="s">
        <v>26</v>
      </c>
      <c r="M159" t="str">
        <f t="shared" si="7"/>
        <v>West</v>
      </c>
      <c r="N159" t="s">
        <v>27</v>
      </c>
      <c r="O159">
        <v>2018</v>
      </c>
      <c r="P159" t="str">
        <f t="shared" si="8"/>
        <v>Francophone</v>
      </c>
    </row>
    <row r="160" spans="1:16">
      <c r="A160">
        <v>10259</v>
      </c>
      <c r="B160" t="s">
        <v>60</v>
      </c>
      <c r="C160" t="s">
        <v>61</v>
      </c>
      <c r="D160" t="s">
        <v>42</v>
      </c>
      <c r="E160" t="str">
        <f t="shared" si="6"/>
        <v>Hero</v>
      </c>
      <c r="F160">
        <v>150</v>
      </c>
      <c r="G160">
        <v>200</v>
      </c>
      <c r="H160">
        <v>944</v>
      </c>
      <c r="I160">
        <v>188800</v>
      </c>
      <c r="J160">
        <v>47200</v>
      </c>
      <c r="K160" t="s">
        <v>37</v>
      </c>
      <c r="L160" t="s">
        <v>32</v>
      </c>
      <c r="M160" t="str">
        <f t="shared" si="7"/>
        <v>South South</v>
      </c>
      <c r="N160" t="s">
        <v>33</v>
      </c>
      <c r="O160">
        <v>2019</v>
      </c>
      <c r="P160" t="str">
        <f t="shared" si="8"/>
        <v>Francophone</v>
      </c>
    </row>
    <row r="161" spans="1:16">
      <c r="A161">
        <v>10260</v>
      </c>
      <c r="B161" t="s">
        <v>34</v>
      </c>
      <c r="C161" t="s">
        <v>35</v>
      </c>
      <c r="D161" t="s">
        <v>46</v>
      </c>
      <c r="E161" t="str">
        <f t="shared" si="6"/>
        <v>Beta Malt</v>
      </c>
      <c r="F161">
        <v>80</v>
      </c>
      <c r="G161">
        <v>150</v>
      </c>
      <c r="H161">
        <v>981</v>
      </c>
      <c r="I161">
        <v>147150</v>
      </c>
      <c r="J161">
        <v>68670</v>
      </c>
      <c r="K161" t="s">
        <v>43</v>
      </c>
      <c r="L161" t="s">
        <v>38</v>
      </c>
      <c r="M161" t="str">
        <f t="shared" si="7"/>
        <v>North West</v>
      </c>
      <c r="N161" t="s">
        <v>39</v>
      </c>
      <c r="O161">
        <v>2017</v>
      </c>
      <c r="P161" t="str">
        <f t="shared" si="8"/>
        <v>Francophone</v>
      </c>
    </row>
    <row r="162" spans="1:16">
      <c r="A162">
        <v>10261</v>
      </c>
      <c r="B162" t="s">
        <v>64</v>
      </c>
      <c r="C162" t="s">
        <v>65</v>
      </c>
      <c r="D162" t="s">
        <v>51</v>
      </c>
      <c r="E162" t="str">
        <f t="shared" si="6"/>
        <v>Grand Malt</v>
      </c>
      <c r="F162">
        <v>90</v>
      </c>
      <c r="G162">
        <v>150</v>
      </c>
      <c r="H162">
        <v>763</v>
      </c>
      <c r="I162">
        <v>114450</v>
      </c>
      <c r="J162">
        <v>45780</v>
      </c>
      <c r="K162" t="s">
        <v>19</v>
      </c>
      <c r="L162" t="s">
        <v>44</v>
      </c>
      <c r="M162" t="str">
        <f t="shared" si="7"/>
        <v>North Central</v>
      </c>
      <c r="N162" t="s">
        <v>45</v>
      </c>
      <c r="O162">
        <v>2018</v>
      </c>
      <c r="P162" t="str">
        <f t="shared" si="8"/>
        <v>Anglophone</v>
      </c>
    </row>
    <row r="163" spans="1:16">
      <c r="A163">
        <v>10262</v>
      </c>
      <c r="B163" t="s">
        <v>34</v>
      </c>
      <c r="C163" t="s">
        <v>35</v>
      </c>
      <c r="D163" t="s">
        <v>18</v>
      </c>
      <c r="E163" t="str">
        <f t="shared" si="6"/>
        <v>Trophy</v>
      </c>
      <c r="F163">
        <v>150</v>
      </c>
      <c r="G163">
        <v>200</v>
      </c>
      <c r="H163">
        <v>885</v>
      </c>
      <c r="I163">
        <v>177000</v>
      </c>
      <c r="J163">
        <v>44250</v>
      </c>
      <c r="K163" t="s">
        <v>25</v>
      </c>
      <c r="L163" t="s">
        <v>47</v>
      </c>
      <c r="M163" t="str">
        <f t="shared" si="7"/>
        <v>North Central</v>
      </c>
      <c r="N163" t="s">
        <v>48</v>
      </c>
      <c r="O163">
        <v>2017</v>
      </c>
      <c r="P163" t="str">
        <f t="shared" si="8"/>
        <v>Anglophone</v>
      </c>
    </row>
    <row r="164" spans="1:16">
      <c r="A164">
        <v>10263</v>
      </c>
      <c r="B164" t="s">
        <v>54</v>
      </c>
      <c r="C164" t="s">
        <v>55</v>
      </c>
      <c r="D164" t="s">
        <v>24</v>
      </c>
      <c r="E164" t="str">
        <f t="shared" si="6"/>
        <v>Budweiser</v>
      </c>
      <c r="F164">
        <v>250</v>
      </c>
      <c r="G164">
        <v>500</v>
      </c>
      <c r="H164">
        <v>854</v>
      </c>
      <c r="I164">
        <v>427000</v>
      </c>
      <c r="J164">
        <v>213500</v>
      </c>
      <c r="K164" t="s">
        <v>31</v>
      </c>
      <c r="L164" t="s">
        <v>20</v>
      </c>
      <c r="M164" t="str">
        <f t="shared" si="7"/>
        <v>South East</v>
      </c>
      <c r="N164" t="s">
        <v>52</v>
      </c>
      <c r="O164">
        <v>2018</v>
      </c>
      <c r="P164" t="str">
        <f t="shared" si="8"/>
        <v>Francophone</v>
      </c>
    </row>
    <row r="165" spans="1:16">
      <c r="A165">
        <v>10264</v>
      </c>
      <c r="B165" t="s">
        <v>34</v>
      </c>
      <c r="C165" t="s">
        <v>35</v>
      </c>
      <c r="D165" t="s">
        <v>30</v>
      </c>
      <c r="E165" t="str">
        <f t="shared" si="6"/>
        <v>Castle Lite</v>
      </c>
      <c r="F165">
        <v>180</v>
      </c>
      <c r="G165">
        <v>450</v>
      </c>
      <c r="H165">
        <v>727</v>
      </c>
      <c r="I165">
        <v>327150</v>
      </c>
      <c r="J165">
        <v>196290</v>
      </c>
      <c r="K165" t="s">
        <v>37</v>
      </c>
      <c r="L165" t="s">
        <v>26</v>
      </c>
      <c r="M165" t="str">
        <f t="shared" si="7"/>
        <v>West</v>
      </c>
      <c r="N165" t="s">
        <v>53</v>
      </c>
      <c r="O165">
        <v>2018</v>
      </c>
      <c r="P165" t="str">
        <f t="shared" si="8"/>
        <v>Francophone</v>
      </c>
    </row>
    <row r="166" spans="1:16">
      <c r="A166">
        <v>10265</v>
      </c>
      <c r="B166" t="s">
        <v>60</v>
      </c>
      <c r="C166" t="s">
        <v>61</v>
      </c>
      <c r="D166" t="s">
        <v>36</v>
      </c>
      <c r="E166" t="str">
        <f t="shared" si="6"/>
        <v>Eagle Lager</v>
      </c>
      <c r="F166">
        <v>170</v>
      </c>
      <c r="G166">
        <v>250</v>
      </c>
      <c r="H166">
        <v>991</v>
      </c>
      <c r="I166">
        <v>247750</v>
      </c>
      <c r="J166">
        <v>79280</v>
      </c>
      <c r="K166" t="s">
        <v>43</v>
      </c>
      <c r="L166" t="s">
        <v>32</v>
      </c>
      <c r="M166" t="str">
        <f t="shared" si="7"/>
        <v>South South</v>
      </c>
      <c r="N166" t="s">
        <v>56</v>
      </c>
      <c r="O166">
        <v>2018</v>
      </c>
      <c r="P166" t="str">
        <f t="shared" si="8"/>
        <v>Francophone</v>
      </c>
    </row>
    <row r="167" spans="1:16">
      <c r="A167">
        <v>10266</v>
      </c>
      <c r="B167" t="s">
        <v>66</v>
      </c>
      <c r="C167" t="s">
        <v>67</v>
      </c>
      <c r="D167" t="s">
        <v>42</v>
      </c>
      <c r="E167" t="str">
        <f t="shared" si="6"/>
        <v>Hero</v>
      </c>
      <c r="F167">
        <v>150</v>
      </c>
      <c r="G167">
        <v>200</v>
      </c>
      <c r="H167">
        <v>792</v>
      </c>
      <c r="I167">
        <v>158400</v>
      </c>
      <c r="J167">
        <v>39600</v>
      </c>
      <c r="K167" t="s">
        <v>19</v>
      </c>
      <c r="L167" t="s">
        <v>38</v>
      </c>
      <c r="M167" t="str">
        <f t="shared" si="7"/>
        <v>North West</v>
      </c>
      <c r="N167" t="s">
        <v>59</v>
      </c>
      <c r="O167">
        <v>2019</v>
      </c>
      <c r="P167" t="str">
        <f t="shared" si="8"/>
        <v>Anglophone</v>
      </c>
    </row>
    <row r="168" spans="1:16">
      <c r="A168">
        <v>10267</v>
      </c>
      <c r="B168" t="s">
        <v>64</v>
      </c>
      <c r="C168" t="s">
        <v>65</v>
      </c>
      <c r="D168" t="s">
        <v>46</v>
      </c>
      <c r="E168" t="str">
        <f t="shared" si="6"/>
        <v>Beta Malt</v>
      </c>
      <c r="F168">
        <v>80</v>
      </c>
      <c r="G168">
        <v>150</v>
      </c>
      <c r="H168">
        <v>898</v>
      </c>
      <c r="I168">
        <v>134700</v>
      </c>
      <c r="J168">
        <v>62860</v>
      </c>
      <c r="K168" t="s">
        <v>25</v>
      </c>
      <c r="L168" t="s">
        <v>44</v>
      </c>
      <c r="M168" t="str">
        <f t="shared" si="7"/>
        <v>North Central</v>
      </c>
      <c r="N168" t="s">
        <v>62</v>
      </c>
      <c r="O168">
        <v>2019</v>
      </c>
      <c r="P168" t="str">
        <f t="shared" si="8"/>
        <v>Anglophone</v>
      </c>
    </row>
    <row r="169" spans="1:16">
      <c r="A169">
        <v>10268</v>
      </c>
      <c r="B169" t="s">
        <v>60</v>
      </c>
      <c r="C169" t="s">
        <v>61</v>
      </c>
      <c r="D169" t="s">
        <v>51</v>
      </c>
      <c r="E169" t="str">
        <f t="shared" si="6"/>
        <v>Grand Malt</v>
      </c>
      <c r="F169">
        <v>90</v>
      </c>
      <c r="G169">
        <v>150</v>
      </c>
      <c r="H169">
        <v>945</v>
      </c>
      <c r="I169">
        <v>141750</v>
      </c>
      <c r="J169">
        <v>56700</v>
      </c>
      <c r="K169" t="s">
        <v>31</v>
      </c>
      <c r="L169" t="s">
        <v>47</v>
      </c>
      <c r="M169" t="str">
        <f t="shared" si="7"/>
        <v>North Central</v>
      </c>
      <c r="N169" t="s">
        <v>63</v>
      </c>
      <c r="O169">
        <v>2019</v>
      </c>
      <c r="P169" t="str">
        <f t="shared" si="8"/>
        <v>Francophone</v>
      </c>
    </row>
    <row r="170" spans="1:16">
      <c r="A170">
        <v>10269</v>
      </c>
      <c r="B170" t="s">
        <v>22</v>
      </c>
      <c r="C170" t="s">
        <v>23</v>
      </c>
      <c r="D170" t="s">
        <v>18</v>
      </c>
      <c r="E170" t="str">
        <f t="shared" si="6"/>
        <v>Trophy</v>
      </c>
      <c r="F170">
        <v>150</v>
      </c>
      <c r="G170">
        <v>200</v>
      </c>
      <c r="H170">
        <v>814</v>
      </c>
      <c r="I170">
        <v>162800</v>
      </c>
      <c r="J170">
        <v>40700</v>
      </c>
      <c r="K170" t="s">
        <v>37</v>
      </c>
      <c r="L170" t="s">
        <v>20</v>
      </c>
      <c r="M170" t="str">
        <f t="shared" si="7"/>
        <v>South East</v>
      </c>
      <c r="N170" t="s">
        <v>21</v>
      </c>
      <c r="O170">
        <v>2019</v>
      </c>
      <c r="P170" t="str">
        <f t="shared" si="8"/>
        <v>Francophone</v>
      </c>
    </row>
    <row r="171" spans="1:16">
      <c r="A171">
        <v>10270</v>
      </c>
      <c r="B171" t="s">
        <v>64</v>
      </c>
      <c r="C171" t="s">
        <v>65</v>
      </c>
      <c r="D171" t="s">
        <v>24</v>
      </c>
      <c r="E171" t="str">
        <f t="shared" si="6"/>
        <v>Budweiser</v>
      </c>
      <c r="F171">
        <v>250</v>
      </c>
      <c r="G171">
        <v>500</v>
      </c>
      <c r="H171">
        <v>863</v>
      </c>
      <c r="I171">
        <v>431500</v>
      </c>
      <c r="J171">
        <v>215750</v>
      </c>
      <c r="K171" t="s">
        <v>43</v>
      </c>
      <c r="L171" t="s">
        <v>26</v>
      </c>
      <c r="M171" t="str">
        <f t="shared" si="7"/>
        <v>West</v>
      </c>
      <c r="N171" t="s">
        <v>27</v>
      </c>
      <c r="O171">
        <v>2018</v>
      </c>
      <c r="P171" t="str">
        <f t="shared" si="8"/>
        <v>Francophone</v>
      </c>
    </row>
    <row r="172" spans="1:16">
      <c r="A172">
        <v>10271</v>
      </c>
      <c r="B172" t="s">
        <v>34</v>
      </c>
      <c r="C172" t="s">
        <v>35</v>
      </c>
      <c r="D172" t="s">
        <v>30</v>
      </c>
      <c r="E172" t="str">
        <f t="shared" si="6"/>
        <v>Castle Lite</v>
      </c>
      <c r="F172">
        <v>180</v>
      </c>
      <c r="G172">
        <v>450</v>
      </c>
      <c r="H172">
        <v>829</v>
      </c>
      <c r="I172">
        <v>373050</v>
      </c>
      <c r="J172">
        <v>223830</v>
      </c>
      <c r="K172" t="s">
        <v>19</v>
      </c>
      <c r="L172" t="s">
        <v>32</v>
      </c>
      <c r="M172" t="str">
        <f t="shared" si="7"/>
        <v>South South</v>
      </c>
      <c r="N172" t="s">
        <v>33</v>
      </c>
      <c r="O172">
        <v>2019</v>
      </c>
      <c r="P172" t="str">
        <f t="shared" si="8"/>
        <v>Anglophone</v>
      </c>
    </row>
    <row r="173" spans="1:16">
      <c r="A173">
        <v>10272</v>
      </c>
      <c r="B173" t="s">
        <v>28</v>
      </c>
      <c r="C173" t="s">
        <v>29</v>
      </c>
      <c r="D173" t="s">
        <v>36</v>
      </c>
      <c r="E173" t="str">
        <f t="shared" si="6"/>
        <v>Eagle Lager</v>
      </c>
      <c r="F173">
        <v>170</v>
      </c>
      <c r="G173">
        <v>250</v>
      </c>
      <c r="H173">
        <v>747</v>
      </c>
      <c r="I173">
        <v>186750</v>
      </c>
      <c r="J173">
        <v>59760</v>
      </c>
      <c r="K173" t="s">
        <v>25</v>
      </c>
      <c r="L173" t="s">
        <v>38</v>
      </c>
      <c r="M173" t="str">
        <f t="shared" si="7"/>
        <v>North West</v>
      </c>
      <c r="N173" t="s">
        <v>39</v>
      </c>
      <c r="O173">
        <v>2017</v>
      </c>
      <c r="P173" t="str">
        <f t="shared" si="8"/>
        <v>Anglophone</v>
      </c>
    </row>
    <row r="174" spans="1:16">
      <c r="A174">
        <v>10273</v>
      </c>
      <c r="B174" t="s">
        <v>16</v>
      </c>
      <c r="C174" t="s">
        <v>17</v>
      </c>
      <c r="D174" t="s">
        <v>42</v>
      </c>
      <c r="E174" t="str">
        <f t="shared" si="6"/>
        <v>Hero</v>
      </c>
      <c r="F174">
        <v>150</v>
      </c>
      <c r="G174">
        <v>200</v>
      </c>
      <c r="H174">
        <v>961</v>
      </c>
      <c r="I174">
        <v>192200</v>
      </c>
      <c r="J174">
        <v>48050</v>
      </c>
      <c r="K174" t="s">
        <v>31</v>
      </c>
      <c r="L174" t="s">
        <v>44</v>
      </c>
      <c r="M174" t="str">
        <f t="shared" si="7"/>
        <v>North Central</v>
      </c>
      <c r="N174" t="s">
        <v>45</v>
      </c>
      <c r="O174">
        <v>2018</v>
      </c>
      <c r="P174" t="str">
        <f t="shared" si="8"/>
        <v>Francophone</v>
      </c>
    </row>
    <row r="175" spans="1:16">
      <c r="A175">
        <v>10274</v>
      </c>
      <c r="B175" t="s">
        <v>40</v>
      </c>
      <c r="C175" t="s">
        <v>41</v>
      </c>
      <c r="D175" t="s">
        <v>46</v>
      </c>
      <c r="E175" t="str">
        <f t="shared" si="6"/>
        <v>Beta Malt</v>
      </c>
      <c r="F175">
        <v>80</v>
      </c>
      <c r="G175">
        <v>150</v>
      </c>
      <c r="H175">
        <v>803</v>
      </c>
      <c r="I175">
        <v>120450</v>
      </c>
      <c r="J175">
        <v>56210</v>
      </c>
      <c r="K175" t="s">
        <v>37</v>
      </c>
      <c r="L175" t="s">
        <v>47</v>
      </c>
      <c r="M175" t="str">
        <f t="shared" si="7"/>
        <v>North Central</v>
      </c>
      <c r="N175" t="s">
        <v>48</v>
      </c>
      <c r="O175">
        <v>2019</v>
      </c>
      <c r="P175" t="str">
        <f t="shared" si="8"/>
        <v>Francophone</v>
      </c>
    </row>
    <row r="176" spans="1:16">
      <c r="A176">
        <v>10275</v>
      </c>
      <c r="B176" t="s">
        <v>57</v>
      </c>
      <c r="C176" t="s">
        <v>58</v>
      </c>
      <c r="D176" t="s">
        <v>51</v>
      </c>
      <c r="E176" t="str">
        <f t="shared" si="6"/>
        <v>Grand Malt</v>
      </c>
      <c r="F176">
        <v>90</v>
      </c>
      <c r="G176">
        <v>150</v>
      </c>
      <c r="H176">
        <v>875</v>
      </c>
      <c r="I176">
        <v>131250</v>
      </c>
      <c r="J176">
        <v>52500</v>
      </c>
      <c r="K176" t="s">
        <v>43</v>
      </c>
      <c r="L176" t="s">
        <v>20</v>
      </c>
      <c r="M176" t="str">
        <f t="shared" si="7"/>
        <v>South East</v>
      </c>
      <c r="N176" t="s">
        <v>52</v>
      </c>
      <c r="O176">
        <v>2017</v>
      </c>
      <c r="P176" t="str">
        <f t="shared" si="8"/>
        <v>Francophone</v>
      </c>
    </row>
    <row r="177" spans="1:16">
      <c r="A177">
        <v>10276</v>
      </c>
      <c r="B177" t="s">
        <v>22</v>
      </c>
      <c r="C177" t="s">
        <v>23</v>
      </c>
      <c r="D177" t="s">
        <v>18</v>
      </c>
      <c r="E177" t="str">
        <f t="shared" si="6"/>
        <v>Trophy</v>
      </c>
      <c r="F177">
        <v>150</v>
      </c>
      <c r="G177">
        <v>200</v>
      </c>
      <c r="H177">
        <v>750</v>
      </c>
      <c r="I177">
        <v>150000</v>
      </c>
      <c r="J177">
        <v>37500</v>
      </c>
      <c r="K177" t="s">
        <v>19</v>
      </c>
      <c r="L177" t="s">
        <v>26</v>
      </c>
      <c r="M177" t="str">
        <f t="shared" si="7"/>
        <v>West</v>
      </c>
      <c r="N177" t="s">
        <v>53</v>
      </c>
      <c r="O177">
        <v>2018</v>
      </c>
      <c r="P177" t="str">
        <f t="shared" si="8"/>
        <v>Anglophone</v>
      </c>
    </row>
    <row r="178" spans="1:16">
      <c r="A178">
        <v>10277</v>
      </c>
      <c r="B178" t="s">
        <v>22</v>
      </c>
      <c r="C178" t="s">
        <v>23</v>
      </c>
      <c r="D178" t="s">
        <v>24</v>
      </c>
      <c r="E178" t="str">
        <f t="shared" si="6"/>
        <v>Budweiser</v>
      </c>
      <c r="F178">
        <v>250</v>
      </c>
      <c r="G178">
        <v>500</v>
      </c>
      <c r="H178">
        <v>850</v>
      </c>
      <c r="I178">
        <v>425000</v>
      </c>
      <c r="J178">
        <v>212500</v>
      </c>
      <c r="K178" t="s">
        <v>25</v>
      </c>
      <c r="L178" t="s">
        <v>32</v>
      </c>
      <c r="M178" t="str">
        <f t="shared" si="7"/>
        <v>South South</v>
      </c>
      <c r="N178" t="s">
        <v>56</v>
      </c>
      <c r="O178">
        <v>2017</v>
      </c>
      <c r="P178" t="str">
        <f t="shared" si="8"/>
        <v>Anglophone</v>
      </c>
    </row>
    <row r="179" spans="1:16">
      <c r="A179">
        <v>10278</v>
      </c>
      <c r="B179" t="s">
        <v>66</v>
      </c>
      <c r="C179" t="s">
        <v>67</v>
      </c>
      <c r="D179" t="s">
        <v>30</v>
      </c>
      <c r="E179" t="str">
        <f t="shared" si="6"/>
        <v>Castle Lite</v>
      </c>
      <c r="F179">
        <v>180</v>
      </c>
      <c r="G179">
        <v>450</v>
      </c>
      <c r="H179">
        <v>710</v>
      </c>
      <c r="I179">
        <v>319500</v>
      </c>
      <c r="J179">
        <v>191700</v>
      </c>
      <c r="K179" t="s">
        <v>31</v>
      </c>
      <c r="L179" t="s">
        <v>38</v>
      </c>
      <c r="M179" t="str">
        <f t="shared" si="7"/>
        <v>North West</v>
      </c>
      <c r="N179" t="s">
        <v>59</v>
      </c>
      <c r="O179">
        <v>2018</v>
      </c>
      <c r="P179" t="str">
        <f t="shared" si="8"/>
        <v>Francophone</v>
      </c>
    </row>
    <row r="180" spans="1:16">
      <c r="A180">
        <v>10279</v>
      </c>
      <c r="B180" t="s">
        <v>34</v>
      </c>
      <c r="C180" t="s">
        <v>35</v>
      </c>
      <c r="D180" t="s">
        <v>36</v>
      </c>
      <c r="E180" t="str">
        <f t="shared" si="6"/>
        <v>Eagle Lager</v>
      </c>
      <c r="F180">
        <v>170</v>
      </c>
      <c r="G180">
        <v>250</v>
      </c>
      <c r="H180">
        <v>881</v>
      </c>
      <c r="I180">
        <v>220250</v>
      </c>
      <c r="J180">
        <v>70480</v>
      </c>
      <c r="K180" t="s">
        <v>37</v>
      </c>
      <c r="L180" t="s">
        <v>44</v>
      </c>
      <c r="M180" t="str">
        <f t="shared" si="7"/>
        <v>North Central</v>
      </c>
      <c r="N180" t="s">
        <v>62</v>
      </c>
      <c r="O180">
        <v>2017</v>
      </c>
      <c r="P180" t="str">
        <f t="shared" si="8"/>
        <v>Francophone</v>
      </c>
    </row>
    <row r="181" spans="1:16">
      <c r="A181">
        <v>10280</v>
      </c>
      <c r="B181" t="s">
        <v>54</v>
      </c>
      <c r="C181" t="s">
        <v>55</v>
      </c>
      <c r="D181" t="s">
        <v>42</v>
      </c>
      <c r="E181" t="str">
        <f t="shared" si="6"/>
        <v>Hero</v>
      </c>
      <c r="F181">
        <v>150</v>
      </c>
      <c r="G181">
        <v>200</v>
      </c>
      <c r="H181">
        <v>777</v>
      </c>
      <c r="I181">
        <v>155400</v>
      </c>
      <c r="J181">
        <v>38850</v>
      </c>
      <c r="K181" t="s">
        <v>43</v>
      </c>
      <c r="L181" t="s">
        <v>47</v>
      </c>
      <c r="M181" t="str">
        <f t="shared" si="7"/>
        <v>North Central</v>
      </c>
      <c r="N181" t="s">
        <v>63</v>
      </c>
      <c r="O181">
        <v>2018</v>
      </c>
      <c r="P181" t="str">
        <f t="shared" si="8"/>
        <v>Francophone</v>
      </c>
    </row>
    <row r="182" spans="1:16">
      <c r="A182">
        <v>10281</v>
      </c>
      <c r="B182" t="s">
        <v>66</v>
      </c>
      <c r="C182" t="s">
        <v>67</v>
      </c>
      <c r="D182" t="s">
        <v>46</v>
      </c>
      <c r="E182" t="str">
        <f t="shared" si="6"/>
        <v>Beta Malt</v>
      </c>
      <c r="F182">
        <v>80</v>
      </c>
      <c r="G182">
        <v>150</v>
      </c>
      <c r="H182">
        <v>708</v>
      </c>
      <c r="I182">
        <v>106200</v>
      </c>
      <c r="J182">
        <v>49560</v>
      </c>
      <c r="K182" t="s">
        <v>19</v>
      </c>
      <c r="L182" t="s">
        <v>20</v>
      </c>
      <c r="M182" t="str">
        <f t="shared" si="7"/>
        <v>South East</v>
      </c>
      <c r="N182" t="s">
        <v>21</v>
      </c>
      <c r="O182">
        <v>2017</v>
      </c>
      <c r="P182" t="str">
        <f t="shared" si="8"/>
        <v>Anglophone</v>
      </c>
    </row>
    <row r="183" spans="1:16">
      <c r="A183">
        <v>10282</v>
      </c>
      <c r="B183" t="s">
        <v>28</v>
      </c>
      <c r="C183" t="s">
        <v>29</v>
      </c>
      <c r="D183" t="s">
        <v>51</v>
      </c>
      <c r="E183" t="str">
        <f t="shared" si="6"/>
        <v>Grand Malt</v>
      </c>
      <c r="F183">
        <v>90</v>
      </c>
      <c r="G183">
        <v>150</v>
      </c>
      <c r="H183">
        <v>996</v>
      </c>
      <c r="I183">
        <v>149400</v>
      </c>
      <c r="J183">
        <v>59760</v>
      </c>
      <c r="K183" t="s">
        <v>25</v>
      </c>
      <c r="L183" t="s">
        <v>26</v>
      </c>
      <c r="M183" t="str">
        <f t="shared" si="7"/>
        <v>West</v>
      </c>
      <c r="N183" t="s">
        <v>27</v>
      </c>
      <c r="O183">
        <v>2019</v>
      </c>
      <c r="P183" t="str">
        <f t="shared" si="8"/>
        <v>Anglophone</v>
      </c>
    </row>
    <row r="184" spans="1:16">
      <c r="A184">
        <v>10283</v>
      </c>
      <c r="B184" t="s">
        <v>22</v>
      </c>
      <c r="C184" t="s">
        <v>23</v>
      </c>
      <c r="D184" t="s">
        <v>18</v>
      </c>
      <c r="E184" t="str">
        <f t="shared" si="6"/>
        <v>Trophy</v>
      </c>
      <c r="F184">
        <v>150</v>
      </c>
      <c r="G184">
        <v>200</v>
      </c>
      <c r="H184">
        <v>870</v>
      </c>
      <c r="I184">
        <v>174000</v>
      </c>
      <c r="J184">
        <v>43500</v>
      </c>
      <c r="K184" t="s">
        <v>31</v>
      </c>
      <c r="L184" t="s">
        <v>32</v>
      </c>
      <c r="M184" t="str">
        <f t="shared" si="7"/>
        <v>South South</v>
      </c>
      <c r="N184" t="s">
        <v>33</v>
      </c>
      <c r="O184">
        <v>2019</v>
      </c>
      <c r="P184" t="str">
        <f t="shared" si="8"/>
        <v>Francophone</v>
      </c>
    </row>
    <row r="185" spans="1:16">
      <c r="A185">
        <v>10284</v>
      </c>
      <c r="B185" t="s">
        <v>28</v>
      </c>
      <c r="C185" t="s">
        <v>29</v>
      </c>
      <c r="D185" t="s">
        <v>24</v>
      </c>
      <c r="E185" t="str">
        <f t="shared" si="6"/>
        <v>Budweiser</v>
      </c>
      <c r="F185">
        <v>250</v>
      </c>
      <c r="G185">
        <v>500</v>
      </c>
      <c r="H185">
        <v>972</v>
      </c>
      <c r="I185">
        <v>486000</v>
      </c>
      <c r="J185">
        <v>243000</v>
      </c>
      <c r="K185" t="s">
        <v>37</v>
      </c>
      <c r="L185" t="s">
        <v>38</v>
      </c>
      <c r="M185" t="str">
        <f t="shared" si="7"/>
        <v>North West</v>
      </c>
      <c r="N185" t="s">
        <v>39</v>
      </c>
      <c r="O185">
        <v>2019</v>
      </c>
      <c r="P185" t="str">
        <f t="shared" si="8"/>
        <v>Francophone</v>
      </c>
    </row>
    <row r="186" spans="1:16">
      <c r="A186">
        <v>10285</v>
      </c>
      <c r="B186" t="s">
        <v>49</v>
      </c>
      <c r="C186" t="s">
        <v>50</v>
      </c>
      <c r="D186" t="s">
        <v>30</v>
      </c>
      <c r="E186" t="str">
        <f t="shared" si="6"/>
        <v>Castle Lite</v>
      </c>
      <c r="F186">
        <v>180</v>
      </c>
      <c r="G186">
        <v>450</v>
      </c>
      <c r="H186">
        <v>989</v>
      </c>
      <c r="I186">
        <v>445050</v>
      </c>
      <c r="J186">
        <v>267030</v>
      </c>
      <c r="K186" t="s">
        <v>43</v>
      </c>
      <c r="L186" t="s">
        <v>44</v>
      </c>
      <c r="M186" t="str">
        <f t="shared" si="7"/>
        <v>North Central</v>
      </c>
      <c r="N186" t="s">
        <v>45</v>
      </c>
      <c r="O186">
        <v>2018</v>
      </c>
      <c r="P186" t="str">
        <f t="shared" si="8"/>
        <v>Francophone</v>
      </c>
    </row>
    <row r="187" spans="1:16">
      <c r="A187">
        <v>10286</v>
      </c>
      <c r="B187" t="s">
        <v>40</v>
      </c>
      <c r="C187" t="s">
        <v>41</v>
      </c>
      <c r="D187" t="s">
        <v>36</v>
      </c>
      <c r="E187" t="str">
        <f t="shared" si="6"/>
        <v>Eagle Lager</v>
      </c>
      <c r="F187">
        <v>170</v>
      </c>
      <c r="G187">
        <v>250</v>
      </c>
      <c r="H187">
        <v>936</v>
      </c>
      <c r="I187">
        <v>234000</v>
      </c>
      <c r="J187">
        <v>74880</v>
      </c>
      <c r="K187" t="s">
        <v>19</v>
      </c>
      <c r="L187" t="s">
        <v>47</v>
      </c>
      <c r="M187" t="str">
        <f t="shared" si="7"/>
        <v>North Central</v>
      </c>
      <c r="N187" t="s">
        <v>48</v>
      </c>
      <c r="O187">
        <v>2018</v>
      </c>
      <c r="P187" t="str">
        <f t="shared" si="8"/>
        <v>Anglophone</v>
      </c>
    </row>
    <row r="188" spans="1:16">
      <c r="A188">
        <v>10287</v>
      </c>
      <c r="B188" t="s">
        <v>16</v>
      </c>
      <c r="C188" t="s">
        <v>17</v>
      </c>
      <c r="D188" t="s">
        <v>42</v>
      </c>
      <c r="E188" t="str">
        <f t="shared" si="6"/>
        <v>Hero</v>
      </c>
      <c r="F188">
        <v>150</v>
      </c>
      <c r="G188">
        <v>200</v>
      </c>
      <c r="H188">
        <v>1000</v>
      </c>
      <c r="I188">
        <v>200000</v>
      </c>
      <c r="J188">
        <v>50000</v>
      </c>
      <c r="K188" t="s">
        <v>25</v>
      </c>
      <c r="L188" t="s">
        <v>20</v>
      </c>
      <c r="M188" t="str">
        <f t="shared" si="7"/>
        <v>South East</v>
      </c>
      <c r="N188" t="s">
        <v>52</v>
      </c>
      <c r="O188">
        <v>2017</v>
      </c>
      <c r="P188" t="str">
        <f t="shared" si="8"/>
        <v>Anglophone</v>
      </c>
    </row>
    <row r="189" spans="1:16">
      <c r="A189">
        <v>10288</v>
      </c>
      <c r="B189" t="s">
        <v>16</v>
      </c>
      <c r="C189" t="s">
        <v>17</v>
      </c>
      <c r="D189" t="s">
        <v>46</v>
      </c>
      <c r="E189" t="str">
        <f t="shared" si="6"/>
        <v>Beta Malt</v>
      </c>
      <c r="F189">
        <v>80</v>
      </c>
      <c r="G189">
        <v>150</v>
      </c>
      <c r="H189">
        <v>947</v>
      </c>
      <c r="I189">
        <v>142050</v>
      </c>
      <c r="J189">
        <v>66290</v>
      </c>
      <c r="K189" t="s">
        <v>31</v>
      </c>
      <c r="L189" t="s">
        <v>26</v>
      </c>
      <c r="M189" t="str">
        <f t="shared" si="7"/>
        <v>West</v>
      </c>
      <c r="N189" t="s">
        <v>53</v>
      </c>
      <c r="O189">
        <v>2018</v>
      </c>
      <c r="P189" t="str">
        <f t="shared" si="8"/>
        <v>Francophone</v>
      </c>
    </row>
    <row r="190" spans="1:16">
      <c r="A190">
        <v>10289</v>
      </c>
      <c r="B190" t="s">
        <v>40</v>
      </c>
      <c r="C190" t="s">
        <v>41</v>
      </c>
      <c r="D190" t="s">
        <v>51</v>
      </c>
      <c r="E190" t="str">
        <f t="shared" si="6"/>
        <v>Grand Malt</v>
      </c>
      <c r="F190">
        <v>90</v>
      </c>
      <c r="G190">
        <v>150</v>
      </c>
      <c r="H190">
        <v>762</v>
      </c>
      <c r="I190">
        <v>114300</v>
      </c>
      <c r="J190">
        <v>45720</v>
      </c>
      <c r="K190" t="s">
        <v>37</v>
      </c>
      <c r="L190" t="s">
        <v>32</v>
      </c>
      <c r="M190" t="str">
        <f t="shared" si="7"/>
        <v>South South</v>
      </c>
      <c r="N190" t="s">
        <v>56</v>
      </c>
      <c r="O190">
        <v>2019</v>
      </c>
      <c r="P190" t="str">
        <f t="shared" si="8"/>
        <v>Francophone</v>
      </c>
    </row>
    <row r="191" spans="1:16">
      <c r="A191">
        <v>10290</v>
      </c>
      <c r="B191" t="s">
        <v>34</v>
      </c>
      <c r="C191" t="s">
        <v>35</v>
      </c>
      <c r="D191" t="s">
        <v>18</v>
      </c>
      <c r="E191" t="str">
        <f t="shared" si="6"/>
        <v>Trophy</v>
      </c>
      <c r="F191">
        <v>150</v>
      </c>
      <c r="G191">
        <v>200</v>
      </c>
      <c r="H191">
        <v>742</v>
      </c>
      <c r="I191">
        <v>148400</v>
      </c>
      <c r="J191">
        <v>37100</v>
      </c>
      <c r="K191" t="s">
        <v>43</v>
      </c>
      <c r="L191" t="s">
        <v>38</v>
      </c>
      <c r="M191" t="str">
        <f t="shared" si="7"/>
        <v>North West</v>
      </c>
      <c r="N191" t="s">
        <v>59</v>
      </c>
      <c r="O191">
        <v>2017</v>
      </c>
      <c r="P191" t="str">
        <f t="shared" si="8"/>
        <v>Francophone</v>
      </c>
    </row>
    <row r="192" spans="1:16">
      <c r="A192">
        <v>10291</v>
      </c>
      <c r="B192" t="s">
        <v>54</v>
      </c>
      <c r="C192" t="s">
        <v>55</v>
      </c>
      <c r="D192" t="s">
        <v>24</v>
      </c>
      <c r="E192" t="str">
        <f t="shared" si="6"/>
        <v>Budweiser</v>
      </c>
      <c r="F192">
        <v>250</v>
      </c>
      <c r="G192">
        <v>500</v>
      </c>
      <c r="H192">
        <v>902</v>
      </c>
      <c r="I192">
        <v>451000</v>
      </c>
      <c r="J192">
        <v>225500</v>
      </c>
      <c r="K192" t="s">
        <v>19</v>
      </c>
      <c r="L192" t="s">
        <v>44</v>
      </c>
      <c r="M192" t="str">
        <f t="shared" si="7"/>
        <v>North Central</v>
      </c>
      <c r="N192" t="s">
        <v>62</v>
      </c>
      <c r="O192">
        <v>2019</v>
      </c>
      <c r="P192" t="str">
        <f t="shared" si="8"/>
        <v>Anglophone</v>
      </c>
    </row>
    <row r="193" spans="1:16">
      <c r="A193">
        <v>10292</v>
      </c>
      <c r="B193" t="s">
        <v>66</v>
      </c>
      <c r="C193" t="s">
        <v>67</v>
      </c>
      <c r="D193" t="s">
        <v>30</v>
      </c>
      <c r="E193" t="str">
        <f t="shared" si="6"/>
        <v>Castle Lite</v>
      </c>
      <c r="F193">
        <v>180</v>
      </c>
      <c r="G193">
        <v>450</v>
      </c>
      <c r="H193">
        <v>840</v>
      </c>
      <c r="I193">
        <v>378000</v>
      </c>
      <c r="J193">
        <v>226800</v>
      </c>
      <c r="K193" t="s">
        <v>25</v>
      </c>
      <c r="L193" t="s">
        <v>47</v>
      </c>
      <c r="M193" t="str">
        <f t="shared" si="7"/>
        <v>North Central</v>
      </c>
      <c r="N193" t="s">
        <v>63</v>
      </c>
      <c r="O193">
        <v>2018</v>
      </c>
      <c r="P193" t="str">
        <f t="shared" si="8"/>
        <v>Anglophone</v>
      </c>
    </row>
    <row r="194" spans="1:16">
      <c r="A194">
        <v>10293</v>
      </c>
      <c r="B194" t="s">
        <v>28</v>
      </c>
      <c r="C194" t="s">
        <v>29</v>
      </c>
      <c r="D194" t="s">
        <v>36</v>
      </c>
      <c r="E194" t="str">
        <f t="shared" ref="E194:E257" si="9">PROPER(D194)</f>
        <v>Eagle Lager</v>
      </c>
      <c r="F194">
        <v>170</v>
      </c>
      <c r="G194">
        <v>250</v>
      </c>
      <c r="H194">
        <v>773</v>
      </c>
      <c r="I194">
        <v>193250</v>
      </c>
      <c r="J194">
        <v>61840</v>
      </c>
      <c r="K194" t="s">
        <v>31</v>
      </c>
      <c r="L194" t="s">
        <v>20</v>
      </c>
      <c r="M194" t="str">
        <f t="shared" si="7"/>
        <v>South East</v>
      </c>
      <c r="N194" t="s">
        <v>21</v>
      </c>
      <c r="O194">
        <v>2017</v>
      </c>
      <c r="P194" t="str">
        <f t="shared" si="8"/>
        <v>Francophone</v>
      </c>
    </row>
    <row r="195" spans="1:16">
      <c r="A195">
        <v>10294</v>
      </c>
      <c r="B195" t="s">
        <v>22</v>
      </c>
      <c r="C195" t="s">
        <v>23</v>
      </c>
      <c r="D195" t="s">
        <v>42</v>
      </c>
      <c r="E195" t="str">
        <f t="shared" si="9"/>
        <v>Hero</v>
      </c>
      <c r="F195">
        <v>150</v>
      </c>
      <c r="G195">
        <v>200</v>
      </c>
      <c r="H195">
        <v>934</v>
      </c>
      <c r="I195">
        <v>186800</v>
      </c>
      <c r="J195">
        <v>46700</v>
      </c>
      <c r="K195" t="s">
        <v>37</v>
      </c>
      <c r="L195" t="s">
        <v>26</v>
      </c>
      <c r="M195" t="str">
        <f t="shared" ref="M195:M258" si="10">IF(L195="Southeast","South East",IF(L195="west","West",IF(L195="southsouth","South South",IF(L195="northwest","North West",IF(L195="northeast","North East","North Central")))))</f>
        <v>West</v>
      </c>
      <c r="N195" t="s">
        <v>27</v>
      </c>
      <c r="O195">
        <v>2018</v>
      </c>
      <c r="P195" t="str">
        <f t="shared" ref="P195:P258" si="11">IF(K195="Ghana","Anglophone",IF(K195="Nigeria","Anglophone","Francophone"))</f>
        <v>Francophone</v>
      </c>
    </row>
    <row r="196" spans="1:16">
      <c r="A196">
        <v>10295</v>
      </c>
      <c r="B196" t="s">
        <v>28</v>
      </c>
      <c r="C196" t="s">
        <v>29</v>
      </c>
      <c r="D196" t="s">
        <v>46</v>
      </c>
      <c r="E196" t="str">
        <f t="shared" si="9"/>
        <v>Beta Malt</v>
      </c>
      <c r="F196">
        <v>80</v>
      </c>
      <c r="G196">
        <v>150</v>
      </c>
      <c r="H196">
        <v>983</v>
      </c>
      <c r="I196">
        <v>147450</v>
      </c>
      <c r="J196">
        <v>68810</v>
      </c>
      <c r="K196" t="s">
        <v>43</v>
      </c>
      <c r="L196" t="s">
        <v>32</v>
      </c>
      <c r="M196" t="str">
        <f t="shared" si="10"/>
        <v>South South</v>
      </c>
      <c r="N196" t="s">
        <v>33</v>
      </c>
      <c r="O196">
        <v>2017</v>
      </c>
      <c r="P196" t="str">
        <f t="shared" si="11"/>
        <v>Francophone</v>
      </c>
    </row>
    <row r="197" spans="1:16">
      <c r="A197">
        <v>10296</v>
      </c>
      <c r="B197" t="s">
        <v>49</v>
      </c>
      <c r="C197" t="s">
        <v>50</v>
      </c>
      <c r="D197" t="s">
        <v>51</v>
      </c>
      <c r="E197" t="str">
        <f t="shared" si="9"/>
        <v>Grand Malt</v>
      </c>
      <c r="F197">
        <v>90</v>
      </c>
      <c r="G197">
        <v>150</v>
      </c>
      <c r="H197">
        <v>729</v>
      </c>
      <c r="I197">
        <v>109350</v>
      </c>
      <c r="J197">
        <v>43740</v>
      </c>
      <c r="K197" t="s">
        <v>19</v>
      </c>
      <c r="L197" t="s">
        <v>38</v>
      </c>
      <c r="M197" t="str">
        <f t="shared" si="10"/>
        <v>North West</v>
      </c>
      <c r="N197" t="s">
        <v>39</v>
      </c>
      <c r="O197">
        <v>2018</v>
      </c>
      <c r="P197" t="str">
        <f t="shared" si="11"/>
        <v>Anglophone</v>
      </c>
    </row>
    <row r="198" spans="1:16">
      <c r="A198">
        <v>10297</v>
      </c>
      <c r="B198" t="s">
        <v>40</v>
      </c>
      <c r="C198" t="s">
        <v>41</v>
      </c>
      <c r="D198" t="s">
        <v>18</v>
      </c>
      <c r="E198" t="str">
        <f t="shared" si="9"/>
        <v>Trophy</v>
      </c>
      <c r="F198">
        <v>150</v>
      </c>
      <c r="G198">
        <v>200</v>
      </c>
      <c r="H198">
        <v>786</v>
      </c>
      <c r="I198">
        <v>157200</v>
      </c>
      <c r="J198">
        <v>39300</v>
      </c>
      <c r="K198" t="s">
        <v>25</v>
      </c>
      <c r="L198" t="s">
        <v>44</v>
      </c>
      <c r="M198" t="str">
        <f t="shared" si="10"/>
        <v>North Central</v>
      </c>
      <c r="N198" t="s">
        <v>45</v>
      </c>
      <c r="O198">
        <v>2017</v>
      </c>
      <c r="P198" t="str">
        <f t="shared" si="11"/>
        <v>Anglophone</v>
      </c>
    </row>
    <row r="199" spans="1:16">
      <c r="A199">
        <v>10298</v>
      </c>
      <c r="B199" t="s">
        <v>16</v>
      </c>
      <c r="C199" t="s">
        <v>17</v>
      </c>
      <c r="D199" t="s">
        <v>24</v>
      </c>
      <c r="E199" t="str">
        <f t="shared" si="9"/>
        <v>Budweiser</v>
      </c>
      <c r="F199">
        <v>250</v>
      </c>
      <c r="G199">
        <v>500</v>
      </c>
      <c r="H199">
        <v>843</v>
      </c>
      <c r="I199">
        <v>421500</v>
      </c>
      <c r="J199">
        <v>210750</v>
      </c>
      <c r="K199" t="s">
        <v>31</v>
      </c>
      <c r="L199" t="s">
        <v>47</v>
      </c>
      <c r="M199" t="str">
        <f t="shared" si="10"/>
        <v>North Central</v>
      </c>
      <c r="N199" t="s">
        <v>48</v>
      </c>
      <c r="O199">
        <v>2018</v>
      </c>
      <c r="P199" t="str">
        <f t="shared" si="11"/>
        <v>Francophone</v>
      </c>
    </row>
    <row r="200" spans="1:16">
      <c r="A200">
        <v>10299</v>
      </c>
      <c r="B200" t="s">
        <v>16</v>
      </c>
      <c r="C200" t="s">
        <v>17</v>
      </c>
      <c r="D200" t="s">
        <v>30</v>
      </c>
      <c r="E200" t="str">
        <f t="shared" si="9"/>
        <v>Castle Lite</v>
      </c>
      <c r="F200">
        <v>180</v>
      </c>
      <c r="G200">
        <v>450</v>
      </c>
      <c r="H200">
        <v>897</v>
      </c>
      <c r="I200">
        <v>403650</v>
      </c>
      <c r="J200">
        <v>242190</v>
      </c>
      <c r="K200" t="s">
        <v>37</v>
      </c>
      <c r="L200" t="s">
        <v>20</v>
      </c>
      <c r="M200" t="str">
        <f t="shared" si="10"/>
        <v>South East</v>
      </c>
      <c r="N200" t="s">
        <v>52</v>
      </c>
      <c r="O200">
        <v>2017</v>
      </c>
      <c r="P200" t="str">
        <f t="shared" si="11"/>
        <v>Francophone</v>
      </c>
    </row>
    <row r="201" spans="1:16">
      <c r="A201">
        <v>10300</v>
      </c>
      <c r="B201" t="s">
        <v>40</v>
      </c>
      <c r="C201" t="s">
        <v>41</v>
      </c>
      <c r="D201" t="s">
        <v>36</v>
      </c>
      <c r="E201" t="str">
        <f t="shared" si="9"/>
        <v>Eagle Lager</v>
      </c>
      <c r="F201">
        <v>170</v>
      </c>
      <c r="G201">
        <v>250</v>
      </c>
      <c r="H201">
        <v>733</v>
      </c>
      <c r="I201">
        <v>183250</v>
      </c>
      <c r="J201">
        <v>58640</v>
      </c>
      <c r="K201" t="s">
        <v>43</v>
      </c>
      <c r="L201" t="s">
        <v>26</v>
      </c>
      <c r="M201" t="str">
        <f t="shared" si="10"/>
        <v>West</v>
      </c>
      <c r="N201" t="s">
        <v>53</v>
      </c>
      <c r="O201">
        <v>2018</v>
      </c>
      <c r="P201" t="str">
        <f t="shared" si="11"/>
        <v>Francophone</v>
      </c>
    </row>
    <row r="202" spans="1:16">
      <c r="A202">
        <v>10301</v>
      </c>
      <c r="B202" t="s">
        <v>16</v>
      </c>
      <c r="C202" t="s">
        <v>17</v>
      </c>
      <c r="D202" t="s">
        <v>42</v>
      </c>
      <c r="E202" t="str">
        <f t="shared" si="9"/>
        <v>Hero</v>
      </c>
      <c r="F202">
        <v>150</v>
      </c>
      <c r="G202">
        <v>200</v>
      </c>
      <c r="H202">
        <v>939</v>
      </c>
      <c r="I202">
        <v>187800</v>
      </c>
      <c r="J202">
        <v>46950</v>
      </c>
      <c r="K202" t="s">
        <v>19</v>
      </c>
      <c r="L202" t="s">
        <v>32</v>
      </c>
      <c r="M202" t="str">
        <f t="shared" si="10"/>
        <v>South South</v>
      </c>
      <c r="N202" t="s">
        <v>56</v>
      </c>
      <c r="O202">
        <v>2019</v>
      </c>
      <c r="P202" t="str">
        <f t="shared" si="11"/>
        <v>Anglophone</v>
      </c>
    </row>
    <row r="203" spans="1:16">
      <c r="A203">
        <v>10302</v>
      </c>
      <c r="B203" t="s">
        <v>22</v>
      </c>
      <c r="C203" t="s">
        <v>23</v>
      </c>
      <c r="D203" t="s">
        <v>46</v>
      </c>
      <c r="E203" t="str">
        <f t="shared" si="9"/>
        <v>Beta Malt</v>
      </c>
      <c r="F203">
        <v>80</v>
      </c>
      <c r="G203">
        <v>150</v>
      </c>
      <c r="H203">
        <v>836</v>
      </c>
      <c r="I203">
        <v>125400</v>
      </c>
      <c r="J203">
        <v>58520</v>
      </c>
      <c r="K203" t="s">
        <v>25</v>
      </c>
      <c r="L203" t="s">
        <v>38</v>
      </c>
      <c r="M203" t="str">
        <f t="shared" si="10"/>
        <v>North West</v>
      </c>
      <c r="N203" t="s">
        <v>59</v>
      </c>
      <c r="O203">
        <v>2017</v>
      </c>
      <c r="P203" t="str">
        <f t="shared" si="11"/>
        <v>Anglophone</v>
      </c>
    </row>
    <row r="204" spans="1:16">
      <c r="A204">
        <v>10303</v>
      </c>
      <c r="B204" t="s">
        <v>28</v>
      </c>
      <c r="C204" t="s">
        <v>29</v>
      </c>
      <c r="D204" t="s">
        <v>51</v>
      </c>
      <c r="E204" t="str">
        <f t="shared" si="9"/>
        <v>Grand Malt</v>
      </c>
      <c r="F204">
        <v>90</v>
      </c>
      <c r="G204">
        <v>150</v>
      </c>
      <c r="H204">
        <v>874</v>
      </c>
      <c r="I204">
        <v>131100</v>
      </c>
      <c r="J204">
        <v>52440</v>
      </c>
      <c r="K204" t="s">
        <v>31</v>
      </c>
      <c r="L204" t="s">
        <v>44</v>
      </c>
      <c r="M204" t="str">
        <f t="shared" si="10"/>
        <v>North Central</v>
      </c>
      <c r="N204" t="s">
        <v>62</v>
      </c>
      <c r="O204">
        <v>2018</v>
      </c>
      <c r="P204" t="str">
        <f t="shared" si="11"/>
        <v>Francophone</v>
      </c>
    </row>
    <row r="205" spans="1:16">
      <c r="A205">
        <v>10304</v>
      </c>
      <c r="B205" t="s">
        <v>34</v>
      </c>
      <c r="C205" t="s">
        <v>35</v>
      </c>
      <c r="D205" t="s">
        <v>18</v>
      </c>
      <c r="E205" t="str">
        <f t="shared" si="9"/>
        <v>Trophy</v>
      </c>
      <c r="F205">
        <v>150</v>
      </c>
      <c r="G205">
        <v>200</v>
      </c>
      <c r="H205">
        <v>764</v>
      </c>
      <c r="I205">
        <v>152800</v>
      </c>
      <c r="J205">
        <v>38200</v>
      </c>
      <c r="K205" t="s">
        <v>37</v>
      </c>
      <c r="L205" t="s">
        <v>47</v>
      </c>
      <c r="M205" t="str">
        <f t="shared" si="10"/>
        <v>North Central</v>
      </c>
      <c r="N205" t="s">
        <v>63</v>
      </c>
      <c r="O205">
        <v>2018</v>
      </c>
      <c r="P205" t="str">
        <f t="shared" si="11"/>
        <v>Francophone</v>
      </c>
    </row>
    <row r="206" spans="1:16">
      <c r="A206">
        <v>10305</v>
      </c>
      <c r="B206" t="s">
        <v>40</v>
      </c>
      <c r="C206" t="s">
        <v>41</v>
      </c>
      <c r="D206" t="s">
        <v>24</v>
      </c>
      <c r="E206" t="str">
        <f t="shared" si="9"/>
        <v>Budweiser</v>
      </c>
      <c r="F206">
        <v>250</v>
      </c>
      <c r="G206">
        <v>500</v>
      </c>
      <c r="H206">
        <v>920</v>
      </c>
      <c r="I206">
        <v>460000</v>
      </c>
      <c r="J206">
        <v>230000</v>
      </c>
      <c r="K206" t="s">
        <v>43</v>
      </c>
      <c r="L206" t="s">
        <v>20</v>
      </c>
      <c r="M206" t="str">
        <f t="shared" si="10"/>
        <v>South East</v>
      </c>
      <c r="N206" t="s">
        <v>21</v>
      </c>
      <c r="O206">
        <v>2019</v>
      </c>
      <c r="P206" t="str">
        <f t="shared" si="11"/>
        <v>Francophone</v>
      </c>
    </row>
    <row r="207" spans="1:16">
      <c r="A207">
        <v>10306</v>
      </c>
      <c r="B207" t="s">
        <v>16</v>
      </c>
      <c r="C207" t="s">
        <v>17</v>
      </c>
      <c r="D207" t="s">
        <v>30</v>
      </c>
      <c r="E207" t="str">
        <f t="shared" si="9"/>
        <v>Castle Lite</v>
      </c>
      <c r="F207">
        <v>180</v>
      </c>
      <c r="G207">
        <v>450</v>
      </c>
      <c r="H207">
        <v>950</v>
      </c>
      <c r="I207">
        <v>427500</v>
      </c>
      <c r="J207">
        <v>256500</v>
      </c>
      <c r="K207" t="s">
        <v>19</v>
      </c>
      <c r="L207" t="s">
        <v>26</v>
      </c>
      <c r="M207" t="str">
        <f t="shared" si="10"/>
        <v>West</v>
      </c>
      <c r="N207" t="s">
        <v>27</v>
      </c>
      <c r="O207">
        <v>2017</v>
      </c>
      <c r="P207" t="str">
        <f t="shared" si="11"/>
        <v>Anglophone</v>
      </c>
    </row>
    <row r="208" spans="1:16">
      <c r="A208">
        <v>10307</v>
      </c>
      <c r="B208" t="s">
        <v>49</v>
      </c>
      <c r="C208" t="s">
        <v>50</v>
      </c>
      <c r="D208" t="s">
        <v>36</v>
      </c>
      <c r="E208" t="str">
        <f t="shared" si="9"/>
        <v>Eagle Lager</v>
      </c>
      <c r="F208">
        <v>170</v>
      </c>
      <c r="G208">
        <v>250</v>
      </c>
      <c r="H208">
        <v>841</v>
      </c>
      <c r="I208">
        <v>210250</v>
      </c>
      <c r="J208">
        <v>67280</v>
      </c>
      <c r="K208" t="s">
        <v>25</v>
      </c>
      <c r="L208" t="s">
        <v>32</v>
      </c>
      <c r="M208" t="str">
        <f t="shared" si="10"/>
        <v>South South</v>
      </c>
      <c r="N208" t="s">
        <v>33</v>
      </c>
      <c r="O208">
        <v>2017</v>
      </c>
      <c r="P208" t="str">
        <f t="shared" si="11"/>
        <v>Anglophone</v>
      </c>
    </row>
    <row r="209" spans="1:16">
      <c r="A209">
        <v>10308</v>
      </c>
      <c r="B209" t="s">
        <v>34</v>
      </c>
      <c r="C209" t="s">
        <v>35</v>
      </c>
      <c r="D209" t="s">
        <v>42</v>
      </c>
      <c r="E209" t="str">
        <f t="shared" si="9"/>
        <v>Hero</v>
      </c>
      <c r="F209">
        <v>150</v>
      </c>
      <c r="G209">
        <v>200</v>
      </c>
      <c r="H209">
        <v>801</v>
      </c>
      <c r="I209">
        <v>160200</v>
      </c>
      <c r="J209">
        <v>40050</v>
      </c>
      <c r="K209" t="s">
        <v>31</v>
      </c>
      <c r="L209" t="s">
        <v>38</v>
      </c>
      <c r="M209" t="str">
        <f t="shared" si="10"/>
        <v>North West</v>
      </c>
      <c r="N209" t="s">
        <v>39</v>
      </c>
      <c r="O209">
        <v>2017</v>
      </c>
      <c r="P209" t="str">
        <f t="shared" si="11"/>
        <v>Francophone</v>
      </c>
    </row>
    <row r="210" spans="1:16">
      <c r="A210">
        <v>10309</v>
      </c>
      <c r="B210" t="s">
        <v>54</v>
      </c>
      <c r="C210" t="s">
        <v>55</v>
      </c>
      <c r="D210" t="s">
        <v>46</v>
      </c>
      <c r="E210" t="str">
        <f t="shared" si="9"/>
        <v>Beta Malt</v>
      </c>
      <c r="F210">
        <v>80</v>
      </c>
      <c r="G210">
        <v>150</v>
      </c>
      <c r="H210">
        <v>867</v>
      </c>
      <c r="I210">
        <v>130050</v>
      </c>
      <c r="J210">
        <v>60690</v>
      </c>
      <c r="K210" t="s">
        <v>37</v>
      </c>
      <c r="L210" t="s">
        <v>44</v>
      </c>
      <c r="M210" t="str">
        <f t="shared" si="10"/>
        <v>North Central</v>
      </c>
      <c r="N210" t="s">
        <v>45</v>
      </c>
      <c r="O210">
        <v>2018</v>
      </c>
      <c r="P210" t="str">
        <f t="shared" si="11"/>
        <v>Francophone</v>
      </c>
    </row>
    <row r="211" spans="1:16">
      <c r="A211">
        <v>10310</v>
      </c>
      <c r="B211" t="s">
        <v>57</v>
      </c>
      <c r="C211" t="s">
        <v>58</v>
      </c>
      <c r="D211" t="s">
        <v>51</v>
      </c>
      <c r="E211" t="str">
        <f t="shared" si="9"/>
        <v>Grand Malt</v>
      </c>
      <c r="F211">
        <v>90</v>
      </c>
      <c r="G211">
        <v>150</v>
      </c>
      <c r="H211">
        <v>721</v>
      </c>
      <c r="I211">
        <v>108150</v>
      </c>
      <c r="J211">
        <v>43260</v>
      </c>
      <c r="K211" t="s">
        <v>43</v>
      </c>
      <c r="L211" t="s">
        <v>47</v>
      </c>
      <c r="M211" t="str">
        <f t="shared" si="10"/>
        <v>North Central</v>
      </c>
      <c r="N211" t="s">
        <v>48</v>
      </c>
      <c r="O211">
        <v>2017</v>
      </c>
      <c r="P211" t="str">
        <f t="shared" si="11"/>
        <v>Francophone</v>
      </c>
    </row>
    <row r="212" spans="1:16">
      <c r="A212">
        <v>10311</v>
      </c>
      <c r="B212" t="s">
        <v>60</v>
      </c>
      <c r="C212" t="s">
        <v>61</v>
      </c>
      <c r="D212" t="s">
        <v>18</v>
      </c>
      <c r="E212" t="str">
        <f t="shared" si="9"/>
        <v>Trophy</v>
      </c>
      <c r="F212">
        <v>150</v>
      </c>
      <c r="G212">
        <v>200</v>
      </c>
      <c r="H212">
        <v>755</v>
      </c>
      <c r="I212">
        <v>151000</v>
      </c>
      <c r="J212">
        <v>37750</v>
      </c>
      <c r="K212" t="s">
        <v>19</v>
      </c>
      <c r="L212" t="s">
        <v>20</v>
      </c>
      <c r="M212" t="str">
        <f t="shared" si="10"/>
        <v>South East</v>
      </c>
      <c r="N212" t="s">
        <v>52</v>
      </c>
      <c r="O212">
        <v>2017</v>
      </c>
      <c r="P212" t="str">
        <f t="shared" si="11"/>
        <v>Anglophone</v>
      </c>
    </row>
    <row r="213" spans="1:16">
      <c r="A213">
        <v>10312</v>
      </c>
      <c r="B213" t="s">
        <v>34</v>
      </c>
      <c r="C213" t="s">
        <v>35</v>
      </c>
      <c r="D213" t="s">
        <v>24</v>
      </c>
      <c r="E213" t="str">
        <f t="shared" si="9"/>
        <v>Budweiser</v>
      </c>
      <c r="F213">
        <v>250</v>
      </c>
      <c r="G213">
        <v>500</v>
      </c>
      <c r="H213">
        <v>937</v>
      </c>
      <c r="I213">
        <v>468500</v>
      </c>
      <c r="J213">
        <v>234250</v>
      </c>
      <c r="K213" t="s">
        <v>25</v>
      </c>
      <c r="L213" t="s">
        <v>26</v>
      </c>
      <c r="M213" t="str">
        <f t="shared" si="10"/>
        <v>West</v>
      </c>
      <c r="N213" t="s">
        <v>53</v>
      </c>
      <c r="O213">
        <v>2018</v>
      </c>
      <c r="P213" t="str">
        <f t="shared" si="11"/>
        <v>Anglophone</v>
      </c>
    </row>
    <row r="214" spans="1:16">
      <c r="A214">
        <v>10313</v>
      </c>
      <c r="B214" t="s">
        <v>64</v>
      </c>
      <c r="C214" t="s">
        <v>65</v>
      </c>
      <c r="D214" t="s">
        <v>30</v>
      </c>
      <c r="E214" t="str">
        <f t="shared" si="9"/>
        <v>Castle Lite</v>
      </c>
      <c r="F214">
        <v>180</v>
      </c>
      <c r="G214">
        <v>450</v>
      </c>
      <c r="H214">
        <v>865</v>
      </c>
      <c r="I214">
        <v>389250</v>
      </c>
      <c r="J214">
        <v>233550</v>
      </c>
      <c r="K214" t="s">
        <v>31</v>
      </c>
      <c r="L214" t="s">
        <v>32</v>
      </c>
      <c r="M214" t="str">
        <f t="shared" si="10"/>
        <v>South South</v>
      </c>
      <c r="N214" t="s">
        <v>56</v>
      </c>
      <c r="O214">
        <v>2017</v>
      </c>
      <c r="P214" t="str">
        <f t="shared" si="11"/>
        <v>Francophone</v>
      </c>
    </row>
    <row r="215" spans="1:16">
      <c r="A215">
        <v>10314</v>
      </c>
      <c r="B215" t="s">
        <v>34</v>
      </c>
      <c r="C215" t="s">
        <v>35</v>
      </c>
      <c r="D215" t="s">
        <v>36</v>
      </c>
      <c r="E215" t="str">
        <f t="shared" si="9"/>
        <v>Eagle Lager</v>
      </c>
      <c r="F215">
        <v>170</v>
      </c>
      <c r="G215">
        <v>250</v>
      </c>
      <c r="H215">
        <v>736</v>
      </c>
      <c r="I215">
        <v>184000</v>
      </c>
      <c r="J215">
        <v>58880</v>
      </c>
      <c r="K215" t="s">
        <v>37</v>
      </c>
      <c r="L215" t="s">
        <v>38</v>
      </c>
      <c r="M215" t="str">
        <f t="shared" si="10"/>
        <v>North West</v>
      </c>
      <c r="N215" t="s">
        <v>59</v>
      </c>
      <c r="O215">
        <v>2018</v>
      </c>
      <c r="P215" t="str">
        <f t="shared" si="11"/>
        <v>Francophone</v>
      </c>
    </row>
    <row r="216" spans="1:16">
      <c r="A216">
        <v>10315</v>
      </c>
      <c r="B216" t="s">
        <v>16</v>
      </c>
      <c r="C216" t="s">
        <v>17</v>
      </c>
      <c r="D216" t="s">
        <v>42</v>
      </c>
      <c r="E216" t="str">
        <f t="shared" si="9"/>
        <v>Hero</v>
      </c>
      <c r="F216">
        <v>150</v>
      </c>
      <c r="G216">
        <v>200</v>
      </c>
      <c r="H216">
        <v>982</v>
      </c>
      <c r="I216">
        <v>196400</v>
      </c>
      <c r="J216">
        <v>49100</v>
      </c>
      <c r="K216" t="s">
        <v>43</v>
      </c>
      <c r="L216" t="s">
        <v>44</v>
      </c>
      <c r="M216" t="str">
        <f t="shared" si="10"/>
        <v>North Central</v>
      </c>
      <c r="N216" t="s">
        <v>62</v>
      </c>
      <c r="O216">
        <v>2017</v>
      </c>
      <c r="P216" t="str">
        <f t="shared" si="11"/>
        <v>Francophone</v>
      </c>
    </row>
    <row r="217" spans="1:16">
      <c r="A217">
        <v>10316</v>
      </c>
      <c r="B217" t="s">
        <v>22</v>
      </c>
      <c r="C217" t="s">
        <v>23</v>
      </c>
      <c r="D217" t="s">
        <v>46</v>
      </c>
      <c r="E217" t="str">
        <f t="shared" si="9"/>
        <v>Beta Malt</v>
      </c>
      <c r="F217">
        <v>80</v>
      </c>
      <c r="G217">
        <v>150</v>
      </c>
      <c r="H217">
        <v>850</v>
      </c>
      <c r="I217">
        <v>127500</v>
      </c>
      <c r="J217">
        <v>59500</v>
      </c>
      <c r="K217" t="s">
        <v>19</v>
      </c>
      <c r="L217" t="s">
        <v>47</v>
      </c>
      <c r="M217" t="str">
        <f t="shared" si="10"/>
        <v>North Central</v>
      </c>
      <c r="N217" t="s">
        <v>63</v>
      </c>
      <c r="O217">
        <v>2017</v>
      </c>
      <c r="P217" t="str">
        <f t="shared" si="11"/>
        <v>Anglophone</v>
      </c>
    </row>
    <row r="218" spans="1:16">
      <c r="A218">
        <v>10317</v>
      </c>
      <c r="B218" t="s">
        <v>28</v>
      </c>
      <c r="C218" t="s">
        <v>29</v>
      </c>
      <c r="D218" t="s">
        <v>51</v>
      </c>
      <c r="E218" t="str">
        <f t="shared" si="9"/>
        <v>Grand Malt</v>
      </c>
      <c r="F218">
        <v>90</v>
      </c>
      <c r="G218">
        <v>150</v>
      </c>
      <c r="H218">
        <v>754</v>
      </c>
      <c r="I218">
        <v>113100</v>
      </c>
      <c r="J218">
        <v>45240</v>
      </c>
      <c r="K218" t="s">
        <v>25</v>
      </c>
      <c r="L218" t="s">
        <v>20</v>
      </c>
      <c r="M218" t="str">
        <f t="shared" si="10"/>
        <v>South East</v>
      </c>
      <c r="N218" t="s">
        <v>21</v>
      </c>
      <c r="O218">
        <v>2017</v>
      </c>
      <c r="P218" t="str">
        <f t="shared" si="11"/>
        <v>Anglophone</v>
      </c>
    </row>
    <row r="219" spans="1:16">
      <c r="A219">
        <v>10318</v>
      </c>
      <c r="B219" t="s">
        <v>34</v>
      </c>
      <c r="C219" t="s">
        <v>35</v>
      </c>
      <c r="D219" t="s">
        <v>18</v>
      </c>
      <c r="E219" t="str">
        <f t="shared" si="9"/>
        <v>Trophy</v>
      </c>
      <c r="F219">
        <v>150</v>
      </c>
      <c r="G219">
        <v>200</v>
      </c>
      <c r="H219">
        <v>912</v>
      </c>
      <c r="I219">
        <v>182400</v>
      </c>
      <c r="J219">
        <v>45600</v>
      </c>
      <c r="K219" t="s">
        <v>31</v>
      </c>
      <c r="L219" t="s">
        <v>26</v>
      </c>
      <c r="M219" t="str">
        <f t="shared" si="10"/>
        <v>West</v>
      </c>
      <c r="N219" t="s">
        <v>27</v>
      </c>
      <c r="O219">
        <v>2018</v>
      </c>
      <c r="P219" t="str">
        <f t="shared" si="11"/>
        <v>Francophone</v>
      </c>
    </row>
    <row r="220" spans="1:16">
      <c r="A220">
        <v>10319</v>
      </c>
      <c r="B220" t="s">
        <v>40</v>
      </c>
      <c r="C220" t="s">
        <v>41</v>
      </c>
      <c r="D220" t="s">
        <v>24</v>
      </c>
      <c r="E220" t="str">
        <f t="shared" si="9"/>
        <v>Budweiser</v>
      </c>
      <c r="F220">
        <v>250</v>
      </c>
      <c r="G220">
        <v>500</v>
      </c>
      <c r="H220">
        <v>881</v>
      </c>
      <c r="I220">
        <v>440500</v>
      </c>
      <c r="J220">
        <v>220250</v>
      </c>
      <c r="K220" t="s">
        <v>37</v>
      </c>
      <c r="L220" t="s">
        <v>32</v>
      </c>
      <c r="M220" t="str">
        <f t="shared" si="10"/>
        <v>South South</v>
      </c>
      <c r="N220" t="s">
        <v>33</v>
      </c>
      <c r="O220">
        <v>2017</v>
      </c>
      <c r="P220" t="str">
        <f t="shared" si="11"/>
        <v>Francophone</v>
      </c>
    </row>
    <row r="221" spans="1:16">
      <c r="A221">
        <v>10320</v>
      </c>
      <c r="B221" t="s">
        <v>16</v>
      </c>
      <c r="C221" t="s">
        <v>17</v>
      </c>
      <c r="D221" t="s">
        <v>30</v>
      </c>
      <c r="E221" t="str">
        <f t="shared" si="9"/>
        <v>Castle Lite</v>
      </c>
      <c r="F221">
        <v>180</v>
      </c>
      <c r="G221">
        <v>450</v>
      </c>
      <c r="H221">
        <v>818</v>
      </c>
      <c r="I221">
        <v>368100</v>
      </c>
      <c r="J221">
        <v>220860</v>
      </c>
      <c r="K221" t="s">
        <v>43</v>
      </c>
      <c r="L221" t="s">
        <v>38</v>
      </c>
      <c r="M221" t="str">
        <f t="shared" si="10"/>
        <v>North West</v>
      </c>
      <c r="N221" t="s">
        <v>39</v>
      </c>
      <c r="O221">
        <v>2017</v>
      </c>
      <c r="P221" t="str">
        <f t="shared" si="11"/>
        <v>Francophone</v>
      </c>
    </row>
    <row r="222" spans="1:16">
      <c r="A222">
        <v>10321</v>
      </c>
      <c r="B222" t="s">
        <v>49</v>
      </c>
      <c r="C222" t="s">
        <v>50</v>
      </c>
      <c r="D222" t="s">
        <v>36</v>
      </c>
      <c r="E222" t="str">
        <f t="shared" si="9"/>
        <v>Eagle Lager</v>
      </c>
      <c r="F222">
        <v>170</v>
      </c>
      <c r="G222">
        <v>250</v>
      </c>
      <c r="H222">
        <v>781</v>
      </c>
      <c r="I222">
        <v>195250</v>
      </c>
      <c r="J222">
        <v>62480</v>
      </c>
      <c r="K222" t="s">
        <v>19</v>
      </c>
      <c r="L222" t="s">
        <v>44</v>
      </c>
      <c r="M222" t="str">
        <f t="shared" si="10"/>
        <v>North Central</v>
      </c>
      <c r="N222" t="s">
        <v>45</v>
      </c>
      <c r="O222">
        <v>2017</v>
      </c>
      <c r="P222" t="str">
        <f t="shared" si="11"/>
        <v>Anglophone</v>
      </c>
    </row>
    <row r="223" spans="1:16">
      <c r="A223">
        <v>10322</v>
      </c>
      <c r="B223" t="s">
        <v>34</v>
      </c>
      <c r="C223" t="s">
        <v>35</v>
      </c>
      <c r="D223" t="s">
        <v>42</v>
      </c>
      <c r="E223" t="str">
        <f t="shared" si="9"/>
        <v>Hero</v>
      </c>
      <c r="F223">
        <v>150</v>
      </c>
      <c r="G223">
        <v>200</v>
      </c>
      <c r="H223">
        <v>910</v>
      </c>
      <c r="I223">
        <v>182000</v>
      </c>
      <c r="J223">
        <v>45500</v>
      </c>
      <c r="K223" t="s">
        <v>25</v>
      </c>
      <c r="L223" t="s">
        <v>47</v>
      </c>
      <c r="M223" t="str">
        <f t="shared" si="10"/>
        <v>North Central</v>
      </c>
      <c r="N223" t="s">
        <v>48</v>
      </c>
      <c r="O223">
        <v>2018</v>
      </c>
      <c r="P223" t="str">
        <f t="shared" si="11"/>
        <v>Anglophone</v>
      </c>
    </row>
    <row r="224" spans="1:16">
      <c r="A224">
        <v>10323</v>
      </c>
      <c r="B224" t="s">
        <v>54</v>
      </c>
      <c r="C224" t="s">
        <v>55</v>
      </c>
      <c r="D224" t="s">
        <v>46</v>
      </c>
      <c r="E224" t="str">
        <f t="shared" si="9"/>
        <v>Beta Malt</v>
      </c>
      <c r="F224">
        <v>80</v>
      </c>
      <c r="G224">
        <v>150</v>
      </c>
      <c r="H224">
        <v>704</v>
      </c>
      <c r="I224">
        <v>105600</v>
      </c>
      <c r="J224">
        <v>49280</v>
      </c>
      <c r="K224" t="s">
        <v>31</v>
      </c>
      <c r="L224" t="s">
        <v>20</v>
      </c>
      <c r="M224" t="str">
        <f t="shared" si="10"/>
        <v>South East</v>
      </c>
      <c r="N224" t="s">
        <v>52</v>
      </c>
      <c r="O224">
        <v>2019</v>
      </c>
      <c r="P224" t="str">
        <f t="shared" si="11"/>
        <v>Francophone</v>
      </c>
    </row>
    <row r="225" spans="1:16">
      <c r="A225">
        <v>10324</v>
      </c>
      <c r="B225" t="s">
        <v>57</v>
      </c>
      <c r="C225" t="s">
        <v>58</v>
      </c>
      <c r="D225" t="s">
        <v>51</v>
      </c>
      <c r="E225" t="str">
        <f t="shared" si="9"/>
        <v>Grand Malt</v>
      </c>
      <c r="F225">
        <v>90</v>
      </c>
      <c r="G225">
        <v>150</v>
      </c>
      <c r="H225">
        <v>824</v>
      </c>
      <c r="I225">
        <v>123600</v>
      </c>
      <c r="J225">
        <v>49440</v>
      </c>
      <c r="K225" t="s">
        <v>37</v>
      </c>
      <c r="L225" t="s">
        <v>26</v>
      </c>
      <c r="M225" t="str">
        <f t="shared" si="10"/>
        <v>West</v>
      </c>
      <c r="N225" t="s">
        <v>53</v>
      </c>
      <c r="O225">
        <v>2018</v>
      </c>
      <c r="P225" t="str">
        <f t="shared" si="11"/>
        <v>Francophone</v>
      </c>
    </row>
    <row r="226" spans="1:16">
      <c r="A226">
        <v>10325</v>
      </c>
      <c r="B226" t="s">
        <v>60</v>
      </c>
      <c r="C226" t="s">
        <v>61</v>
      </c>
      <c r="D226" t="s">
        <v>18</v>
      </c>
      <c r="E226" t="str">
        <f t="shared" si="9"/>
        <v>Trophy</v>
      </c>
      <c r="F226">
        <v>150</v>
      </c>
      <c r="G226">
        <v>200</v>
      </c>
      <c r="H226">
        <v>710</v>
      </c>
      <c r="I226">
        <v>142000</v>
      </c>
      <c r="J226">
        <v>35500</v>
      </c>
      <c r="K226" t="s">
        <v>43</v>
      </c>
      <c r="L226" t="s">
        <v>32</v>
      </c>
      <c r="M226" t="str">
        <f t="shared" si="10"/>
        <v>South South</v>
      </c>
      <c r="N226" t="s">
        <v>56</v>
      </c>
      <c r="O226">
        <v>2019</v>
      </c>
      <c r="P226" t="str">
        <f t="shared" si="11"/>
        <v>Francophone</v>
      </c>
    </row>
    <row r="227" spans="1:16">
      <c r="A227">
        <v>10326</v>
      </c>
      <c r="B227" t="s">
        <v>34</v>
      </c>
      <c r="C227" t="s">
        <v>35</v>
      </c>
      <c r="D227" t="s">
        <v>24</v>
      </c>
      <c r="E227" t="str">
        <f t="shared" si="9"/>
        <v>Budweiser</v>
      </c>
      <c r="F227">
        <v>250</v>
      </c>
      <c r="G227">
        <v>500</v>
      </c>
      <c r="H227">
        <v>913</v>
      </c>
      <c r="I227">
        <v>456500</v>
      </c>
      <c r="J227">
        <v>228250</v>
      </c>
      <c r="K227" t="s">
        <v>19</v>
      </c>
      <c r="L227" t="s">
        <v>38</v>
      </c>
      <c r="M227" t="str">
        <f t="shared" si="10"/>
        <v>North West</v>
      </c>
      <c r="N227" t="s">
        <v>59</v>
      </c>
      <c r="O227">
        <v>2018</v>
      </c>
      <c r="P227" t="str">
        <f t="shared" si="11"/>
        <v>Anglophone</v>
      </c>
    </row>
    <row r="228" spans="1:16">
      <c r="A228">
        <v>10327</v>
      </c>
      <c r="B228" t="s">
        <v>64</v>
      </c>
      <c r="C228" t="s">
        <v>65</v>
      </c>
      <c r="D228" t="s">
        <v>30</v>
      </c>
      <c r="E228" t="str">
        <f t="shared" si="9"/>
        <v>Castle Lite</v>
      </c>
      <c r="F228">
        <v>180</v>
      </c>
      <c r="G228">
        <v>450</v>
      </c>
      <c r="H228">
        <v>983</v>
      </c>
      <c r="I228">
        <v>442350</v>
      </c>
      <c r="J228">
        <v>265410</v>
      </c>
      <c r="K228" t="s">
        <v>25</v>
      </c>
      <c r="L228" t="s">
        <v>44</v>
      </c>
      <c r="M228" t="str">
        <f t="shared" si="10"/>
        <v>North Central</v>
      </c>
      <c r="N228" t="s">
        <v>62</v>
      </c>
      <c r="O228">
        <v>2018</v>
      </c>
      <c r="P228" t="str">
        <f t="shared" si="11"/>
        <v>Anglophone</v>
      </c>
    </row>
    <row r="229" spans="1:16">
      <c r="A229">
        <v>10328</v>
      </c>
      <c r="B229" t="s">
        <v>34</v>
      </c>
      <c r="C229" t="s">
        <v>35</v>
      </c>
      <c r="D229" t="s">
        <v>36</v>
      </c>
      <c r="E229" t="str">
        <f t="shared" si="9"/>
        <v>Eagle Lager</v>
      </c>
      <c r="F229">
        <v>170</v>
      </c>
      <c r="G229">
        <v>250</v>
      </c>
      <c r="H229">
        <v>706</v>
      </c>
      <c r="I229">
        <v>176500</v>
      </c>
      <c r="J229">
        <v>56480</v>
      </c>
      <c r="K229" t="s">
        <v>31</v>
      </c>
      <c r="L229" t="s">
        <v>47</v>
      </c>
      <c r="M229" t="str">
        <f t="shared" si="10"/>
        <v>North Central</v>
      </c>
      <c r="N229" t="s">
        <v>63</v>
      </c>
      <c r="O229">
        <v>2019</v>
      </c>
      <c r="P229" t="str">
        <f t="shared" si="11"/>
        <v>Francophone</v>
      </c>
    </row>
    <row r="230" spans="1:16">
      <c r="A230">
        <v>10329</v>
      </c>
      <c r="B230" t="s">
        <v>54</v>
      </c>
      <c r="C230" t="s">
        <v>55</v>
      </c>
      <c r="D230" t="s">
        <v>42</v>
      </c>
      <c r="E230" t="str">
        <f t="shared" si="9"/>
        <v>Hero</v>
      </c>
      <c r="F230">
        <v>150</v>
      </c>
      <c r="G230">
        <v>200</v>
      </c>
      <c r="H230">
        <v>819</v>
      </c>
      <c r="I230">
        <v>163800</v>
      </c>
      <c r="J230">
        <v>40950</v>
      </c>
      <c r="K230" t="s">
        <v>37</v>
      </c>
      <c r="L230" t="s">
        <v>20</v>
      </c>
      <c r="M230" t="str">
        <f t="shared" si="10"/>
        <v>South East</v>
      </c>
      <c r="N230" t="s">
        <v>21</v>
      </c>
      <c r="O230">
        <v>2018</v>
      </c>
      <c r="P230" t="str">
        <f t="shared" si="11"/>
        <v>Francophone</v>
      </c>
    </row>
    <row r="231" spans="1:16">
      <c r="A231">
        <v>10330</v>
      </c>
      <c r="B231" t="s">
        <v>34</v>
      </c>
      <c r="C231" t="s">
        <v>35</v>
      </c>
      <c r="D231" t="s">
        <v>46</v>
      </c>
      <c r="E231" t="str">
        <f t="shared" si="9"/>
        <v>Beta Malt</v>
      </c>
      <c r="F231">
        <v>80</v>
      </c>
      <c r="G231">
        <v>150</v>
      </c>
      <c r="H231">
        <v>762</v>
      </c>
      <c r="I231">
        <v>114300</v>
      </c>
      <c r="J231">
        <v>53340</v>
      </c>
      <c r="K231" t="s">
        <v>43</v>
      </c>
      <c r="L231" t="s">
        <v>26</v>
      </c>
      <c r="M231" t="str">
        <f t="shared" si="10"/>
        <v>West</v>
      </c>
      <c r="N231" t="s">
        <v>27</v>
      </c>
      <c r="O231">
        <v>2018</v>
      </c>
      <c r="P231" t="str">
        <f t="shared" si="11"/>
        <v>Francophone</v>
      </c>
    </row>
    <row r="232" spans="1:16">
      <c r="A232">
        <v>10331</v>
      </c>
      <c r="B232" t="s">
        <v>60</v>
      </c>
      <c r="C232" t="s">
        <v>61</v>
      </c>
      <c r="D232" t="s">
        <v>51</v>
      </c>
      <c r="E232" t="str">
        <f t="shared" si="9"/>
        <v>Grand Malt</v>
      </c>
      <c r="F232">
        <v>90</v>
      </c>
      <c r="G232">
        <v>150</v>
      </c>
      <c r="H232">
        <v>760</v>
      </c>
      <c r="I232">
        <v>114000</v>
      </c>
      <c r="J232">
        <v>45600</v>
      </c>
      <c r="K232" t="s">
        <v>19</v>
      </c>
      <c r="L232" t="s">
        <v>32</v>
      </c>
      <c r="M232" t="str">
        <f t="shared" si="10"/>
        <v>South South</v>
      </c>
      <c r="N232" t="s">
        <v>33</v>
      </c>
      <c r="O232">
        <v>2019</v>
      </c>
      <c r="P232" t="str">
        <f t="shared" si="11"/>
        <v>Anglophone</v>
      </c>
    </row>
    <row r="233" spans="1:16">
      <c r="A233">
        <v>10332</v>
      </c>
      <c r="B233" t="s">
        <v>66</v>
      </c>
      <c r="C233" t="s">
        <v>67</v>
      </c>
      <c r="D233" t="s">
        <v>18</v>
      </c>
      <c r="E233" t="str">
        <f t="shared" si="9"/>
        <v>Trophy</v>
      </c>
      <c r="F233">
        <v>150</v>
      </c>
      <c r="G233">
        <v>200</v>
      </c>
      <c r="H233">
        <v>872</v>
      </c>
      <c r="I233">
        <v>174400</v>
      </c>
      <c r="J233">
        <v>43600</v>
      </c>
      <c r="K233" t="s">
        <v>25</v>
      </c>
      <c r="L233" t="s">
        <v>38</v>
      </c>
      <c r="M233" t="str">
        <f t="shared" si="10"/>
        <v>North West</v>
      </c>
      <c r="N233" t="s">
        <v>39</v>
      </c>
      <c r="O233">
        <v>2019</v>
      </c>
      <c r="P233" t="str">
        <f t="shared" si="11"/>
        <v>Anglophone</v>
      </c>
    </row>
    <row r="234" spans="1:16">
      <c r="A234">
        <v>10333</v>
      </c>
      <c r="B234" t="s">
        <v>64</v>
      </c>
      <c r="C234" t="s">
        <v>65</v>
      </c>
      <c r="D234" t="s">
        <v>24</v>
      </c>
      <c r="E234" t="str">
        <f t="shared" si="9"/>
        <v>Budweiser</v>
      </c>
      <c r="F234">
        <v>250</v>
      </c>
      <c r="G234">
        <v>500</v>
      </c>
      <c r="H234">
        <v>723</v>
      </c>
      <c r="I234">
        <v>361500</v>
      </c>
      <c r="J234">
        <v>180750</v>
      </c>
      <c r="K234" t="s">
        <v>31</v>
      </c>
      <c r="L234" t="s">
        <v>44</v>
      </c>
      <c r="M234" t="str">
        <f t="shared" si="10"/>
        <v>North Central</v>
      </c>
      <c r="N234" t="s">
        <v>45</v>
      </c>
      <c r="O234">
        <v>2019</v>
      </c>
      <c r="P234" t="str">
        <f t="shared" si="11"/>
        <v>Francophone</v>
      </c>
    </row>
    <row r="235" spans="1:16">
      <c r="A235">
        <v>10334</v>
      </c>
      <c r="B235" t="s">
        <v>60</v>
      </c>
      <c r="C235" t="s">
        <v>61</v>
      </c>
      <c r="D235" t="s">
        <v>30</v>
      </c>
      <c r="E235" t="str">
        <f t="shared" si="9"/>
        <v>Castle Lite</v>
      </c>
      <c r="F235">
        <v>180</v>
      </c>
      <c r="G235">
        <v>450</v>
      </c>
      <c r="H235">
        <v>913</v>
      </c>
      <c r="I235">
        <v>410850</v>
      </c>
      <c r="J235">
        <v>246510</v>
      </c>
      <c r="K235" t="s">
        <v>37</v>
      </c>
      <c r="L235" t="s">
        <v>47</v>
      </c>
      <c r="M235" t="str">
        <f t="shared" si="10"/>
        <v>North Central</v>
      </c>
      <c r="N235" t="s">
        <v>48</v>
      </c>
      <c r="O235">
        <v>2019</v>
      </c>
      <c r="P235" t="str">
        <f t="shared" si="11"/>
        <v>Francophone</v>
      </c>
    </row>
    <row r="236" spans="1:16">
      <c r="A236">
        <v>10335</v>
      </c>
      <c r="B236" t="s">
        <v>22</v>
      </c>
      <c r="C236" t="s">
        <v>23</v>
      </c>
      <c r="D236" t="s">
        <v>36</v>
      </c>
      <c r="E236" t="str">
        <f t="shared" si="9"/>
        <v>Eagle Lager</v>
      </c>
      <c r="F236">
        <v>170</v>
      </c>
      <c r="G236">
        <v>250</v>
      </c>
      <c r="H236">
        <v>852</v>
      </c>
      <c r="I236">
        <v>213000</v>
      </c>
      <c r="J236">
        <v>68160</v>
      </c>
      <c r="K236" t="s">
        <v>43</v>
      </c>
      <c r="L236" t="s">
        <v>20</v>
      </c>
      <c r="M236" t="str">
        <f t="shared" si="10"/>
        <v>South East</v>
      </c>
      <c r="N236" t="s">
        <v>52</v>
      </c>
      <c r="O236">
        <v>2017</v>
      </c>
      <c r="P236" t="str">
        <f t="shared" si="11"/>
        <v>Francophone</v>
      </c>
    </row>
    <row r="237" spans="1:16">
      <c r="A237">
        <v>10336</v>
      </c>
      <c r="B237" t="s">
        <v>64</v>
      </c>
      <c r="C237" t="s">
        <v>65</v>
      </c>
      <c r="D237" t="s">
        <v>42</v>
      </c>
      <c r="E237" t="str">
        <f t="shared" si="9"/>
        <v>Hero</v>
      </c>
      <c r="F237">
        <v>150</v>
      </c>
      <c r="G237">
        <v>200</v>
      </c>
      <c r="H237">
        <v>856</v>
      </c>
      <c r="I237">
        <v>171200</v>
      </c>
      <c r="J237">
        <v>42800</v>
      </c>
      <c r="K237" t="s">
        <v>19</v>
      </c>
      <c r="L237" t="s">
        <v>26</v>
      </c>
      <c r="M237" t="str">
        <f t="shared" si="10"/>
        <v>West</v>
      </c>
      <c r="N237" t="s">
        <v>53</v>
      </c>
      <c r="O237">
        <v>2019</v>
      </c>
      <c r="P237" t="str">
        <f t="shared" si="11"/>
        <v>Anglophone</v>
      </c>
    </row>
    <row r="238" spans="1:16">
      <c r="A238">
        <v>10337</v>
      </c>
      <c r="B238" t="s">
        <v>34</v>
      </c>
      <c r="C238" t="s">
        <v>35</v>
      </c>
      <c r="D238" t="s">
        <v>46</v>
      </c>
      <c r="E238" t="str">
        <f t="shared" si="9"/>
        <v>Beta Malt</v>
      </c>
      <c r="F238">
        <v>80</v>
      </c>
      <c r="G238">
        <v>150</v>
      </c>
      <c r="H238">
        <v>827</v>
      </c>
      <c r="I238">
        <v>124050</v>
      </c>
      <c r="J238">
        <v>57890</v>
      </c>
      <c r="K238" t="s">
        <v>25</v>
      </c>
      <c r="L238" t="s">
        <v>32</v>
      </c>
      <c r="M238" t="str">
        <f t="shared" si="10"/>
        <v>South South</v>
      </c>
      <c r="N238" t="s">
        <v>56</v>
      </c>
      <c r="O238">
        <v>2019</v>
      </c>
      <c r="P238" t="str">
        <f t="shared" si="11"/>
        <v>Anglophone</v>
      </c>
    </row>
    <row r="239" spans="1:16">
      <c r="A239">
        <v>10338</v>
      </c>
      <c r="B239" t="s">
        <v>28</v>
      </c>
      <c r="C239" t="s">
        <v>29</v>
      </c>
      <c r="D239" t="s">
        <v>51</v>
      </c>
      <c r="E239" t="str">
        <f t="shared" si="9"/>
        <v>Grand Malt</v>
      </c>
      <c r="F239">
        <v>90</v>
      </c>
      <c r="G239">
        <v>150</v>
      </c>
      <c r="H239">
        <v>735</v>
      </c>
      <c r="I239">
        <v>110250</v>
      </c>
      <c r="J239">
        <v>44100</v>
      </c>
      <c r="K239" t="s">
        <v>31</v>
      </c>
      <c r="L239" t="s">
        <v>38</v>
      </c>
      <c r="M239" t="str">
        <f t="shared" si="10"/>
        <v>North West</v>
      </c>
      <c r="N239" t="s">
        <v>59</v>
      </c>
      <c r="O239">
        <v>2017</v>
      </c>
      <c r="P239" t="str">
        <f t="shared" si="11"/>
        <v>Francophone</v>
      </c>
    </row>
    <row r="240" spans="1:16">
      <c r="A240">
        <v>10339</v>
      </c>
      <c r="B240" t="s">
        <v>16</v>
      </c>
      <c r="C240" t="s">
        <v>17</v>
      </c>
      <c r="D240" t="s">
        <v>18</v>
      </c>
      <c r="E240" t="str">
        <f t="shared" si="9"/>
        <v>Trophy</v>
      </c>
      <c r="F240">
        <v>150</v>
      </c>
      <c r="G240">
        <v>200</v>
      </c>
      <c r="H240">
        <v>819</v>
      </c>
      <c r="I240">
        <v>163800</v>
      </c>
      <c r="J240">
        <v>40950</v>
      </c>
      <c r="K240" t="s">
        <v>37</v>
      </c>
      <c r="L240" t="s">
        <v>44</v>
      </c>
      <c r="M240" t="str">
        <f t="shared" si="10"/>
        <v>North Central</v>
      </c>
      <c r="N240" t="s">
        <v>62</v>
      </c>
      <c r="O240">
        <v>2019</v>
      </c>
      <c r="P240" t="str">
        <f t="shared" si="11"/>
        <v>Francophone</v>
      </c>
    </row>
    <row r="241" spans="1:16">
      <c r="A241">
        <v>10340</v>
      </c>
      <c r="B241" t="s">
        <v>40</v>
      </c>
      <c r="C241" t="s">
        <v>41</v>
      </c>
      <c r="D241" t="s">
        <v>24</v>
      </c>
      <c r="E241" t="str">
        <f t="shared" si="9"/>
        <v>Budweiser</v>
      </c>
      <c r="F241">
        <v>250</v>
      </c>
      <c r="G241">
        <v>500</v>
      </c>
      <c r="H241">
        <v>882</v>
      </c>
      <c r="I241">
        <v>441000</v>
      </c>
      <c r="J241">
        <v>220500</v>
      </c>
      <c r="K241" t="s">
        <v>43</v>
      </c>
      <c r="L241" t="s">
        <v>47</v>
      </c>
      <c r="M241" t="str">
        <f t="shared" si="10"/>
        <v>North Central</v>
      </c>
      <c r="N241" t="s">
        <v>63</v>
      </c>
      <c r="O241">
        <v>2018</v>
      </c>
      <c r="P241" t="str">
        <f t="shared" si="11"/>
        <v>Francophone</v>
      </c>
    </row>
    <row r="242" spans="1:16">
      <c r="A242">
        <v>10341</v>
      </c>
      <c r="B242" t="s">
        <v>57</v>
      </c>
      <c r="C242" t="s">
        <v>58</v>
      </c>
      <c r="D242" t="s">
        <v>30</v>
      </c>
      <c r="E242" t="str">
        <f t="shared" si="9"/>
        <v>Castle Lite</v>
      </c>
      <c r="F242">
        <v>180</v>
      </c>
      <c r="G242">
        <v>450</v>
      </c>
      <c r="H242">
        <v>897</v>
      </c>
      <c r="I242">
        <v>403650</v>
      </c>
      <c r="J242">
        <v>242190</v>
      </c>
      <c r="K242" t="s">
        <v>19</v>
      </c>
      <c r="L242" t="s">
        <v>20</v>
      </c>
      <c r="M242" t="str">
        <f t="shared" si="10"/>
        <v>South East</v>
      </c>
      <c r="N242" t="s">
        <v>21</v>
      </c>
      <c r="O242">
        <v>2017</v>
      </c>
      <c r="P242" t="str">
        <f t="shared" si="11"/>
        <v>Anglophone</v>
      </c>
    </row>
    <row r="243" spans="1:16">
      <c r="A243">
        <v>10342</v>
      </c>
      <c r="B243" t="s">
        <v>22</v>
      </c>
      <c r="C243" t="s">
        <v>23</v>
      </c>
      <c r="D243" t="s">
        <v>36</v>
      </c>
      <c r="E243" t="str">
        <f t="shared" si="9"/>
        <v>Eagle Lager</v>
      </c>
      <c r="F243">
        <v>170</v>
      </c>
      <c r="G243">
        <v>250</v>
      </c>
      <c r="H243">
        <v>922</v>
      </c>
      <c r="I243">
        <v>230500</v>
      </c>
      <c r="J243">
        <v>73760</v>
      </c>
      <c r="K243" t="s">
        <v>25</v>
      </c>
      <c r="L243" t="s">
        <v>26</v>
      </c>
      <c r="M243" t="str">
        <f t="shared" si="10"/>
        <v>West</v>
      </c>
      <c r="N243" t="s">
        <v>27</v>
      </c>
      <c r="O243">
        <v>2018</v>
      </c>
      <c r="P243" t="str">
        <f t="shared" si="11"/>
        <v>Anglophone</v>
      </c>
    </row>
    <row r="244" spans="1:16">
      <c r="A244">
        <v>10343</v>
      </c>
      <c r="B244" t="s">
        <v>22</v>
      </c>
      <c r="C244" t="s">
        <v>23</v>
      </c>
      <c r="D244" t="s">
        <v>42</v>
      </c>
      <c r="E244" t="str">
        <f t="shared" si="9"/>
        <v>Hero</v>
      </c>
      <c r="F244">
        <v>150</v>
      </c>
      <c r="G244">
        <v>200</v>
      </c>
      <c r="H244">
        <v>838</v>
      </c>
      <c r="I244">
        <v>167600</v>
      </c>
      <c r="J244">
        <v>41900</v>
      </c>
      <c r="K244" t="s">
        <v>31</v>
      </c>
      <c r="L244" t="s">
        <v>32</v>
      </c>
      <c r="M244" t="str">
        <f t="shared" si="10"/>
        <v>South South</v>
      </c>
      <c r="N244" t="s">
        <v>33</v>
      </c>
      <c r="O244">
        <v>2017</v>
      </c>
      <c r="P244" t="str">
        <f t="shared" si="11"/>
        <v>Francophone</v>
      </c>
    </row>
    <row r="245" spans="1:16">
      <c r="A245">
        <v>10344</v>
      </c>
      <c r="B245" t="s">
        <v>66</v>
      </c>
      <c r="C245" t="s">
        <v>67</v>
      </c>
      <c r="D245" t="s">
        <v>46</v>
      </c>
      <c r="E245" t="str">
        <f t="shared" si="9"/>
        <v>Beta Malt</v>
      </c>
      <c r="F245">
        <v>80</v>
      </c>
      <c r="G245">
        <v>150</v>
      </c>
      <c r="H245">
        <v>859</v>
      </c>
      <c r="I245">
        <v>128850</v>
      </c>
      <c r="J245">
        <v>60130</v>
      </c>
      <c r="K245" t="s">
        <v>37</v>
      </c>
      <c r="L245" t="s">
        <v>38</v>
      </c>
      <c r="M245" t="str">
        <f t="shared" si="10"/>
        <v>North West</v>
      </c>
      <c r="N245" t="s">
        <v>39</v>
      </c>
      <c r="O245">
        <v>2018</v>
      </c>
      <c r="P245" t="str">
        <f t="shared" si="11"/>
        <v>Francophone</v>
      </c>
    </row>
    <row r="246" spans="1:16">
      <c r="A246">
        <v>10345</v>
      </c>
      <c r="B246" t="s">
        <v>34</v>
      </c>
      <c r="C246" t="s">
        <v>35</v>
      </c>
      <c r="D246" t="s">
        <v>51</v>
      </c>
      <c r="E246" t="str">
        <f t="shared" si="9"/>
        <v>Grand Malt</v>
      </c>
      <c r="F246">
        <v>90</v>
      </c>
      <c r="G246">
        <v>150</v>
      </c>
      <c r="H246">
        <v>950</v>
      </c>
      <c r="I246">
        <v>142500</v>
      </c>
      <c r="J246">
        <v>57000</v>
      </c>
      <c r="K246" t="s">
        <v>43</v>
      </c>
      <c r="L246" t="s">
        <v>44</v>
      </c>
      <c r="M246" t="str">
        <f t="shared" si="10"/>
        <v>North Central</v>
      </c>
      <c r="N246" t="s">
        <v>45</v>
      </c>
      <c r="O246">
        <v>2017</v>
      </c>
      <c r="P246" t="str">
        <f t="shared" si="11"/>
        <v>Francophone</v>
      </c>
    </row>
    <row r="247" spans="1:16">
      <c r="A247">
        <v>10346</v>
      </c>
      <c r="B247" t="s">
        <v>54</v>
      </c>
      <c r="C247" t="s">
        <v>55</v>
      </c>
      <c r="D247" t="s">
        <v>18</v>
      </c>
      <c r="E247" t="str">
        <f t="shared" si="9"/>
        <v>Trophy</v>
      </c>
      <c r="F247">
        <v>150</v>
      </c>
      <c r="G247">
        <v>200</v>
      </c>
      <c r="H247">
        <v>706</v>
      </c>
      <c r="I247">
        <v>141200</v>
      </c>
      <c r="J247">
        <v>35300</v>
      </c>
      <c r="K247" t="s">
        <v>19</v>
      </c>
      <c r="L247" t="s">
        <v>47</v>
      </c>
      <c r="M247" t="str">
        <f t="shared" si="10"/>
        <v>North Central</v>
      </c>
      <c r="N247" t="s">
        <v>48</v>
      </c>
      <c r="O247">
        <v>2019</v>
      </c>
      <c r="P247" t="str">
        <f t="shared" si="11"/>
        <v>Anglophone</v>
      </c>
    </row>
    <row r="248" spans="1:16">
      <c r="A248">
        <v>10347</v>
      </c>
      <c r="B248" t="s">
        <v>66</v>
      </c>
      <c r="C248" t="s">
        <v>67</v>
      </c>
      <c r="D248" t="s">
        <v>24</v>
      </c>
      <c r="E248" t="str">
        <f t="shared" si="9"/>
        <v>Budweiser</v>
      </c>
      <c r="F248">
        <v>250</v>
      </c>
      <c r="G248">
        <v>500</v>
      </c>
      <c r="H248">
        <v>702</v>
      </c>
      <c r="I248">
        <v>351000</v>
      </c>
      <c r="J248">
        <v>175500</v>
      </c>
      <c r="K248" t="s">
        <v>25</v>
      </c>
      <c r="L248" t="s">
        <v>20</v>
      </c>
      <c r="M248" t="str">
        <f t="shared" si="10"/>
        <v>South East</v>
      </c>
      <c r="N248" t="s">
        <v>52</v>
      </c>
      <c r="O248">
        <v>2018</v>
      </c>
      <c r="P248" t="str">
        <f t="shared" si="11"/>
        <v>Anglophone</v>
      </c>
    </row>
    <row r="249" spans="1:16">
      <c r="A249">
        <v>10348</v>
      </c>
      <c r="B249" t="s">
        <v>28</v>
      </c>
      <c r="C249" t="s">
        <v>29</v>
      </c>
      <c r="D249" t="s">
        <v>30</v>
      </c>
      <c r="E249" t="str">
        <f t="shared" si="9"/>
        <v>Castle Lite</v>
      </c>
      <c r="F249">
        <v>180</v>
      </c>
      <c r="G249">
        <v>450</v>
      </c>
      <c r="H249">
        <v>899</v>
      </c>
      <c r="I249">
        <v>404550</v>
      </c>
      <c r="J249">
        <v>242730</v>
      </c>
      <c r="K249" t="s">
        <v>31</v>
      </c>
      <c r="L249" t="s">
        <v>26</v>
      </c>
      <c r="M249" t="str">
        <f t="shared" si="10"/>
        <v>West</v>
      </c>
      <c r="N249" t="s">
        <v>53</v>
      </c>
      <c r="O249">
        <v>2019</v>
      </c>
      <c r="P249" t="str">
        <f t="shared" si="11"/>
        <v>Francophone</v>
      </c>
    </row>
    <row r="250" spans="1:16">
      <c r="A250">
        <v>10349</v>
      </c>
      <c r="B250" t="s">
        <v>22</v>
      </c>
      <c r="C250" t="s">
        <v>23</v>
      </c>
      <c r="D250" t="s">
        <v>36</v>
      </c>
      <c r="E250" t="str">
        <f t="shared" si="9"/>
        <v>Eagle Lager</v>
      </c>
      <c r="F250">
        <v>170</v>
      </c>
      <c r="G250">
        <v>250</v>
      </c>
      <c r="H250">
        <v>738</v>
      </c>
      <c r="I250">
        <v>184500</v>
      </c>
      <c r="J250">
        <v>59040</v>
      </c>
      <c r="K250" t="s">
        <v>37</v>
      </c>
      <c r="L250" t="s">
        <v>32</v>
      </c>
      <c r="M250" t="str">
        <f t="shared" si="10"/>
        <v>South South</v>
      </c>
      <c r="N250" t="s">
        <v>56</v>
      </c>
      <c r="O250">
        <v>2019</v>
      </c>
      <c r="P250" t="str">
        <f t="shared" si="11"/>
        <v>Francophone</v>
      </c>
    </row>
    <row r="251" spans="1:16">
      <c r="A251">
        <v>10350</v>
      </c>
      <c r="B251" t="s">
        <v>28</v>
      </c>
      <c r="C251" t="s">
        <v>29</v>
      </c>
      <c r="D251" t="s">
        <v>42</v>
      </c>
      <c r="E251" t="str">
        <f t="shared" si="9"/>
        <v>Hero</v>
      </c>
      <c r="F251">
        <v>150</v>
      </c>
      <c r="G251">
        <v>200</v>
      </c>
      <c r="H251">
        <v>917</v>
      </c>
      <c r="I251">
        <v>183400</v>
      </c>
      <c r="J251">
        <v>45850</v>
      </c>
      <c r="K251" t="s">
        <v>43</v>
      </c>
      <c r="L251" t="s">
        <v>38</v>
      </c>
      <c r="M251" t="str">
        <f t="shared" si="10"/>
        <v>North West</v>
      </c>
      <c r="N251" t="s">
        <v>59</v>
      </c>
      <c r="O251">
        <v>2017</v>
      </c>
      <c r="P251" t="str">
        <f t="shared" si="11"/>
        <v>Francophone</v>
      </c>
    </row>
    <row r="252" spans="1:16">
      <c r="A252">
        <v>10351</v>
      </c>
      <c r="B252" t="s">
        <v>49</v>
      </c>
      <c r="C252" t="s">
        <v>50</v>
      </c>
      <c r="D252" t="s">
        <v>46</v>
      </c>
      <c r="E252" t="str">
        <f t="shared" si="9"/>
        <v>Beta Malt</v>
      </c>
      <c r="F252">
        <v>80</v>
      </c>
      <c r="G252">
        <v>150</v>
      </c>
      <c r="H252">
        <v>783</v>
      </c>
      <c r="I252">
        <v>117450</v>
      </c>
      <c r="J252">
        <v>54810</v>
      </c>
      <c r="K252" t="s">
        <v>19</v>
      </c>
      <c r="L252" t="s">
        <v>44</v>
      </c>
      <c r="M252" t="str">
        <f t="shared" si="10"/>
        <v>North Central</v>
      </c>
      <c r="N252" t="s">
        <v>62</v>
      </c>
      <c r="O252">
        <v>2019</v>
      </c>
      <c r="P252" t="str">
        <f t="shared" si="11"/>
        <v>Anglophone</v>
      </c>
    </row>
    <row r="253" spans="1:16">
      <c r="A253">
        <v>10352</v>
      </c>
      <c r="B253" t="s">
        <v>40</v>
      </c>
      <c r="C253" t="s">
        <v>41</v>
      </c>
      <c r="D253" t="s">
        <v>51</v>
      </c>
      <c r="E253" t="str">
        <f t="shared" si="9"/>
        <v>Grand Malt</v>
      </c>
      <c r="F253">
        <v>90</v>
      </c>
      <c r="G253">
        <v>150</v>
      </c>
      <c r="H253">
        <v>831</v>
      </c>
      <c r="I253">
        <v>124650</v>
      </c>
      <c r="J253">
        <v>49860</v>
      </c>
      <c r="K253" t="s">
        <v>25</v>
      </c>
      <c r="L253" t="s">
        <v>47</v>
      </c>
      <c r="M253" t="str">
        <f t="shared" si="10"/>
        <v>North Central</v>
      </c>
      <c r="N253" t="s">
        <v>63</v>
      </c>
      <c r="O253">
        <v>2019</v>
      </c>
      <c r="P253" t="str">
        <f t="shared" si="11"/>
        <v>Anglophone</v>
      </c>
    </row>
    <row r="254" spans="1:16">
      <c r="A254">
        <v>10353</v>
      </c>
      <c r="B254" t="s">
        <v>16</v>
      </c>
      <c r="C254" t="s">
        <v>17</v>
      </c>
      <c r="D254" t="s">
        <v>18</v>
      </c>
      <c r="E254" t="str">
        <f t="shared" si="9"/>
        <v>Trophy</v>
      </c>
      <c r="F254">
        <v>150</v>
      </c>
      <c r="G254">
        <v>200</v>
      </c>
      <c r="H254">
        <v>869</v>
      </c>
      <c r="I254">
        <v>173800</v>
      </c>
      <c r="J254">
        <v>43450</v>
      </c>
      <c r="K254" t="s">
        <v>31</v>
      </c>
      <c r="L254" t="s">
        <v>20</v>
      </c>
      <c r="M254" t="str">
        <f t="shared" si="10"/>
        <v>South East</v>
      </c>
      <c r="N254" t="s">
        <v>21</v>
      </c>
      <c r="O254">
        <v>2019</v>
      </c>
      <c r="P254" t="str">
        <f t="shared" si="11"/>
        <v>Francophone</v>
      </c>
    </row>
    <row r="255" spans="1:16">
      <c r="A255">
        <v>10354</v>
      </c>
      <c r="B255" t="s">
        <v>16</v>
      </c>
      <c r="C255" t="s">
        <v>17</v>
      </c>
      <c r="D255" t="s">
        <v>24</v>
      </c>
      <c r="E255" t="str">
        <f t="shared" si="9"/>
        <v>Budweiser</v>
      </c>
      <c r="F255">
        <v>250</v>
      </c>
      <c r="G255">
        <v>500</v>
      </c>
      <c r="H255">
        <v>750</v>
      </c>
      <c r="I255">
        <v>375000</v>
      </c>
      <c r="J255">
        <v>187500</v>
      </c>
      <c r="K255" t="s">
        <v>37</v>
      </c>
      <c r="L255" t="s">
        <v>26</v>
      </c>
      <c r="M255" t="str">
        <f t="shared" si="10"/>
        <v>West</v>
      </c>
      <c r="N255" t="s">
        <v>27</v>
      </c>
      <c r="O255">
        <v>2017</v>
      </c>
      <c r="P255" t="str">
        <f t="shared" si="11"/>
        <v>Francophone</v>
      </c>
    </row>
    <row r="256" spans="1:16">
      <c r="A256">
        <v>10355</v>
      </c>
      <c r="B256" t="s">
        <v>40</v>
      </c>
      <c r="C256" t="s">
        <v>41</v>
      </c>
      <c r="D256" t="s">
        <v>30</v>
      </c>
      <c r="E256" t="str">
        <f t="shared" si="9"/>
        <v>Castle Lite</v>
      </c>
      <c r="F256">
        <v>180</v>
      </c>
      <c r="G256">
        <v>450</v>
      </c>
      <c r="H256">
        <v>931</v>
      </c>
      <c r="I256">
        <v>418950</v>
      </c>
      <c r="J256">
        <v>251370</v>
      </c>
      <c r="K256" t="s">
        <v>43</v>
      </c>
      <c r="L256" t="s">
        <v>32</v>
      </c>
      <c r="M256" t="str">
        <f t="shared" si="10"/>
        <v>South South</v>
      </c>
      <c r="N256" t="s">
        <v>33</v>
      </c>
      <c r="O256">
        <v>2019</v>
      </c>
      <c r="P256" t="str">
        <f t="shared" si="11"/>
        <v>Francophone</v>
      </c>
    </row>
    <row r="257" spans="1:16">
      <c r="A257">
        <v>10356</v>
      </c>
      <c r="B257" t="s">
        <v>16</v>
      </c>
      <c r="C257" t="s">
        <v>17</v>
      </c>
      <c r="D257" t="s">
        <v>36</v>
      </c>
      <c r="E257" t="str">
        <f t="shared" si="9"/>
        <v>Eagle Lager</v>
      </c>
      <c r="F257">
        <v>170</v>
      </c>
      <c r="G257">
        <v>250</v>
      </c>
      <c r="H257">
        <v>972</v>
      </c>
      <c r="I257">
        <v>243000</v>
      </c>
      <c r="J257">
        <v>77760</v>
      </c>
      <c r="K257" t="s">
        <v>19</v>
      </c>
      <c r="L257" t="s">
        <v>38</v>
      </c>
      <c r="M257" t="str">
        <f t="shared" si="10"/>
        <v>North West</v>
      </c>
      <c r="N257" t="s">
        <v>39</v>
      </c>
      <c r="O257">
        <v>2017</v>
      </c>
      <c r="P257" t="str">
        <f t="shared" si="11"/>
        <v>Anglophone</v>
      </c>
    </row>
    <row r="258" spans="1:16">
      <c r="A258">
        <v>10357</v>
      </c>
      <c r="B258" t="s">
        <v>22</v>
      </c>
      <c r="C258" t="s">
        <v>23</v>
      </c>
      <c r="D258" t="s">
        <v>42</v>
      </c>
      <c r="E258" t="str">
        <f t="shared" ref="E258:E321" si="12">PROPER(D258)</f>
        <v>Hero</v>
      </c>
      <c r="F258">
        <v>150</v>
      </c>
      <c r="G258">
        <v>200</v>
      </c>
      <c r="H258">
        <v>985</v>
      </c>
      <c r="I258">
        <v>197000</v>
      </c>
      <c r="J258">
        <v>49250</v>
      </c>
      <c r="K258" t="s">
        <v>25</v>
      </c>
      <c r="L258" t="s">
        <v>44</v>
      </c>
      <c r="M258" t="str">
        <f t="shared" si="10"/>
        <v>North Central</v>
      </c>
      <c r="N258" t="s">
        <v>45</v>
      </c>
      <c r="O258">
        <v>2017</v>
      </c>
      <c r="P258" t="str">
        <f t="shared" si="11"/>
        <v>Anglophone</v>
      </c>
    </row>
    <row r="259" spans="1:16">
      <c r="A259">
        <v>10358</v>
      </c>
      <c r="B259" t="s">
        <v>28</v>
      </c>
      <c r="C259" t="s">
        <v>29</v>
      </c>
      <c r="D259" t="s">
        <v>46</v>
      </c>
      <c r="E259" t="str">
        <f t="shared" si="12"/>
        <v>Beta Malt</v>
      </c>
      <c r="F259">
        <v>80</v>
      </c>
      <c r="G259">
        <v>150</v>
      </c>
      <c r="H259">
        <v>826</v>
      </c>
      <c r="I259">
        <v>123900</v>
      </c>
      <c r="J259">
        <v>57820</v>
      </c>
      <c r="K259" t="s">
        <v>31</v>
      </c>
      <c r="L259" t="s">
        <v>47</v>
      </c>
      <c r="M259" t="str">
        <f t="shared" ref="M259:M322" si="13">IF(L259="Southeast","South East",IF(L259="west","West",IF(L259="southsouth","South South",IF(L259="northwest","North West",IF(L259="northeast","North East","North Central")))))</f>
        <v>North Central</v>
      </c>
      <c r="N259" t="s">
        <v>48</v>
      </c>
      <c r="O259">
        <v>2018</v>
      </c>
      <c r="P259" t="str">
        <f t="shared" ref="P259:P322" si="14">IF(K259="Ghana","Anglophone",IF(K259="Nigeria","Anglophone","Francophone"))</f>
        <v>Francophone</v>
      </c>
    </row>
    <row r="260" spans="1:16">
      <c r="A260">
        <v>10359</v>
      </c>
      <c r="B260" t="s">
        <v>34</v>
      </c>
      <c r="C260" t="s">
        <v>35</v>
      </c>
      <c r="D260" t="s">
        <v>51</v>
      </c>
      <c r="E260" t="str">
        <f t="shared" si="12"/>
        <v>Grand Malt</v>
      </c>
      <c r="F260">
        <v>90</v>
      </c>
      <c r="G260">
        <v>150</v>
      </c>
      <c r="H260">
        <v>907</v>
      </c>
      <c r="I260">
        <v>136050</v>
      </c>
      <c r="J260">
        <v>54420</v>
      </c>
      <c r="K260" t="s">
        <v>37</v>
      </c>
      <c r="L260" t="s">
        <v>20</v>
      </c>
      <c r="M260" t="str">
        <f t="shared" si="13"/>
        <v>South East</v>
      </c>
      <c r="N260" t="s">
        <v>52</v>
      </c>
      <c r="O260">
        <v>2018</v>
      </c>
      <c r="P260" t="str">
        <f t="shared" si="14"/>
        <v>Francophone</v>
      </c>
    </row>
    <row r="261" spans="1:16">
      <c r="A261">
        <v>10360</v>
      </c>
      <c r="B261" t="s">
        <v>40</v>
      </c>
      <c r="C261" t="s">
        <v>41</v>
      </c>
      <c r="D261" t="s">
        <v>18</v>
      </c>
      <c r="E261" t="str">
        <f t="shared" si="12"/>
        <v>Trophy</v>
      </c>
      <c r="F261">
        <v>150</v>
      </c>
      <c r="G261">
        <v>200</v>
      </c>
      <c r="H261">
        <v>704</v>
      </c>
      <c r="I261">
        <v>140800</v>
      </c>
      <c r="J261">
        <v>35200</v>
      </c>
      <c r="K261" t="s">
        <v>43</v>
      </c>
      <c r="L261" t="s">
        <v>26</v>
      </c>
      <c r="M261" t="str">
        <f t="shared" si="13"/>
        <v>West</v>
      </c>
      <c r="N261" t="s">
        <v>53</v>
      </c>
      <c r="O261">
        <v>2019</v>
      </c>
      <c r="P261" t="str">
        <f t="shared" si="14"/>
        <v>Francophone</v>
      </c>
    </row>
    <row r="262" spans="1:16">
      <c r="A262">
        <v>10361</v>
      </c>
      <c r="B262" t="s">
        <v>16</v>
      </c>
      <c r="C262" t="s">
        <v>17</v>
      </c>
      <c r="D262" t="s">
        <v>24</v>
      </c>
      <c r="E262" t="str">
        <f t="shared" si="12"/>
        <v>Budweiser</v>
      </c>
      <c r="F262">
        <v>250</v>
      </c>
      <c r="G262">
        <v>500</v>
      </c>
      <c r="H262">
        <v>719</v>
      </c>
      <c r="I262">
        <v>359500</v>
      </c>
      <c r="J262">
        <v>179750</v>
      </c>
      <c r="K262" t="s">
        <v>19</v>
      </c>
      <c r="L262" t="s">
        <v>32</v>
      </c>
      <c r="M262" t="str">
        <f t="shared" si="13"/>
        <v>South South</v>
      </c>
      <c r="N262" t="s">
        <v>56</v>
      </c>
      <c r="O262">
        <v>2019</v>
      </c>
      <c r="P262" t="str">
        <f t="shared" si="14"/>
        <v>Anglophone</v>
      </c>
    </row>
    <row r="263" spans="1:16">
      <c r="A263">
        <v>10362</v>
      </c>
      <c r="B263" t="s">
        <v>49</v>
      </c>
      <c r="C263" t="s">
        <v>50</v>
      </c>
      <c r="D263" t="s">
        <v>30</v>
      </c>
      <c r="E263" t="str">
        <f t="shared" si="12"/>
        <v>Castle Lite</v>
      </c>
      <c r="F263">
        <v>180</v>
      </c>
      <c r="G263">
        <v>450</v>
      </c>
      <c r="H263">
        <v>718</v>
      </c>
      <c r="I263">
        <v>323100</v>
      </c>
      <c r="J263">
        <v>193860</v>
      </c>
      <c r="K263" t="s">
        <v>25</v>
      </c>
      <c r="L263" t="s">
        <v>38</v>
      </c>
      <c r="M263" t="str">
        <f t="shared" si="13"/>
        <v>North West</v>
      </c>
      <c r="N263" t="s">
        <v>59</v>
      </c>
      <c r="O263">
        <v>2018</v>
      </c>
      <c r="P263" t="str">
        <f t="shared" si="14"/>
        <v>Anglophone</v>
      </c>
    </row>
    <row r="264" spans="1:16">
      <c r="A264">
        <v>10363</v>
      </c>
      <c r="B264" t="s">
        <v>34</v>
      </c>
      <c r="C264" t="s">
        <v>35</v>
      </c>
      <c r="D264" t="s">
        <v>36</v>
      </c>
      <c r="E264" t="str">
        <f t="shared" si="12"/>
        <v>Eagle Lager</v>
      </c>
      <c r="F264">
        <v>170</v>
      </c>
      <c r="G264">
        <v>250</v>
      </c>
      <c r="H264">
        <v>879</v>
      </c>
      <c r="I264">
        <v>219750</v>
      </c>
      <c r="J264">
        <v>70320</v>
      </c>
      <c r="K264" t="s">
        <v>31</v>
      </c>
      <c r="L264" t="s">
        <v>44</v>
      </c>
      <c r="M264" t="str">
        <f t="shared" si="13"/>
        <v>North Central</v>
      </c>
      <c r="N264" t="s">
        <v>62</v>
      </c>
      <c r="O264">
        <v>2017</v>
      </c>
      <c r="P264" t="str">
        <f t="shared" si="14"/>
        <v>Francophone</v>
      </c>
    </row>
    <row r="265" spans="1:16">
      <c r="A265">
        <v>10364</v>
      </c>
      <c r="B265" t="s">
        <v>54</v>
      </c>
      <c r="C265" t="s">
        <v>55</v>
      </c>
      <c r="D265" t="s">
        <v>42</v>
      </c>
      <c r="E265" t="str">
        <f t="shared" si="12"/>
        <v>Hero</v>
      </c>
      <c r="F265">
        <v>150</v>
      </c>
      <c r="G265">
        <v>200</v>
      </c>
      <c r="H265">
        <v>816</v>
      </c>
      <c r="I265">
        <v>163200</v>
      </c>
      <c r="J265">
        <v>40800</v>
      </c>
      <c r="K265" t="s">
        <v>37</v>
      </c>
      <c r="L265" t="s">
        <v>47</v>
      </c>
      <c r="M265" t="str">
        <f t="shared" si="13"/>
        <v>North Central</v>
      </c>
      <c r="N265" t="s">
        <v>63</v>
      </c>
      <c r="O265">
        <v>2017</v>
      </c>
      <c r="P265" t="str">
        <f t="shared" si="14"/>
        <v>Francophone</v>
      </c>
    </row>
    <row r="266" spans="1:16">
      <c r="A266">
        <v>10365</v>
      </c>
      <c r="B266" t="s">
        <v>57</v>
      </c>
      <c r="C266" t="s">
        <v>58</v>
      </c>
      <c r="D266" t="s">
        <v>46</v>
      </c>
      <c r="E266" t="str">
        <f t="shared" si="12"/>
        <v>Beta Malt</v>
      </c>
      <c r="F266">
        <v>80</v>
      </c>
      <c r="G266">
        <v>150</v>
      </c>
      <c r="H266">
        <v>803</v>
      </c>
      <c r="I266">
        <v>120450</v>
      </c>
      <c r="J266">
        <v>56210</v>
      </c>
      <c r="K266" t="s">
        <v>43</v>
      </c>
      <c r="L266" t="s">
        <v>20</v>
      </c>
      <c r="M266" t="str">
        <f t="shared" si="13"/>
        <v>South East</v>
      </c>
      <c r="N266" t="s">
        <v>21</v>
      </c>
      <c r="O266">
        <v>2017</v>
      </c>
      <c r="P266" t="str">
        <f t="shared" si="14"/>
        <v>Francophone</v>
      </c>
    </row>
    <row r="267" spans="1:16">
      <c r="A267">
        <v>10366</v>
      </c>
      <c r="B267" t="s">
        <v>60</v>
      </c>
      <c r="C267" t="s">
        <v>61</v>
      </c>
      <c r="D267" t="s">
        <v>51</v>
      </c>
      <c r="E267" t="str">
        <f t="shared" si="12"/>
        <v>Grand Malt</v>
      </c>
      <c r="F267">
        <v>90</v>
      </c>
      <c r="G267">
        <v>150</v>
      </c>
      <c r="H267">
        <v>744</v>
      </c>
      <c r="I267">
        <v>111600</v>
      </c>
      <c r="J267">
        <v>44640</v>
      </c>
      <c r="K267" t="s">
        <v>19</v>
      </c>
      <c r="L267" t="s">
        <v>26</v>
      </c>
      <c r="M267" t="str">
        <f t="shared" si="13"/>
        <v>West</v>
      </c>
      <c r="N267" t="s">
        <v>27</v>
      </c>
      <c r="O267">
        <v>2018</v>
      </c>
      <c r="P267" t="str">
        <f t="shared" si="14"/>
        <v>Anglophone</v>
      </c>
    </row>
    <row r="268" spans="1:16">
      <c r="A268">
        <v>10367</v>
      </c>
      <c r="B268" t="s">
        <v>34</v>
      </c>
      <c r="C268" t="s">
        <v>35</v>
      </c>
      <c r="D268" t="s">
        <v>18</v>
      </c>
      <c r="E268" t="str">
        <f t="shared" si="12"/>
        <v>Trophy</v>
      </c>
      <c r="F268">
        <v>150</v>
      </c>
      <c r="G268">
        <v>200</v>
      </c>
      <c r="H268">
        <v>912</v>
      </c>
      <c r="I268">
        <v>182400</v>
      </c>
      <c r="J268">
        <v>45600</v>
      </c>
      <c r="K268" t="s">
        <v>25</v>
      </c>
      <c r="L268" t="s">
        <v>32</v>
      </c>
      <c r="M268" t="str">
        <f t="shared" si="13"/>
        <v>South South</v>
      </c>
      <c r="N268" t="s">
        <v>33</v>
      </c>
      <c r="O268">
        <v>2017</v>
      </c>
      <c r="P268" t="str">
        <f t="shared" si="14"/>
        <v>Anglophone</v>
      </c>
    </row>
    <row r="269" spans="1:16">
      <c r="A269">
        <v>10368</v>
      </c>
      <c r="B269" t="s">
        <v>64</v>
      </c>
      <c r="C269" t="s">
        <v>65</v>
      </c>
      <c r="D269" t="s">
        <v>24</v>
      </c>
      <c r="E269" t="str">
        <f t="shared" si="12"/>
        <v>Budweiser</v>
      </c>
      <c r="F269">
        <v>250</v>
      </c>
      <c r="G269">
        <v>500</v>
      </c>
      <c r="H269">
        <v>801</v>
      </c>
      <c r="I269">
        <v>400500</v>
      </c>
      <c r="J269">
        <v>200250</v>
      </c>
      <c r="K269" t="s">
        <v>31</v>
      </c>
      <c r="L269" t="s">
        <v>38</v>
      </c>
      <c r="M269" t="str">
        <f t="shared" si="13"/>
        <v>North West</v>
      </c>
      <c r="N269" t="s">
        <v>39</v>
      </c>
      <c r="O269">
        <v>2018</v>
      </c>
      <c r="P269" t="str">
        <f t="shared" si="14"/>
        <v>Francophone</v>
      </c>
    </row>
    <row r="270" spans="1:16">
      <c r="A270">
        <v>10369</v>
      </c>
      <c r="B270" t="s">
        <v>34</v>
      </c>
      <c r="C270" t="s">
        <v>35</v>
      </c>
      <c r="D270" t="s">
        <v>30</v>
      </c>
      <c r="E270" t="str">
        <f t="shared" si="12"/>
        <v>Castle Lite</v>
      </c>
      <c r="F270">
        <v>180</v>
      </c>
      <c r="G270">
        <v>450</v>
      </c>
      <c r="H270">
        <v>720</v>
      </c>
      <c r="I270">
        <v>324000</v>
      </c>
      <c r="J270">
        <v>194400</v>
      </c>
      <c r="K270" t="s">
        <v>37</v>
      </c>
      <c r="L270" t="s">
        <v>44</v>
      </c>
      <c r="M270" t="str">
        <f t="shared" si="13"/>
        <v>North Central</v>
      </c>
      <c r="N270" t="s">
        <v>45</v>
      </c>
      <c r="O270">
        <v>2018</v>
      </c>
      <c r="P270" t="str">
        <f t="shared" si="14"/>
        <v>Francophone</v>
      </c>
    </row>
    <row r="271" spans="1:16">
      <c r="A271">
        <v>10370</v>
      </c>
      <c r="B271" t="s">
        <v>54</v>
      </c>
      <c r="C271" t="s">
        <v>55</v>
      </c>
      <c r="D271" t="s">
        <v>36</v>
      </c>
      <c r="E271" t="str">
        <f t="shared" si="12"/>
        <v>Eagle Lager</v>
      </c>
      <c r="F271">
        <v>170</v>
      </c>
      <c r="G271">
        <v>250</v>
      </c>
      <c r="H271">
        <v>983</v>
      </c>
      <c r="I271">
        <v>245750</v>
      </c>
      <c r="J271">
        <v>78640</v>
      </c>
      <c r="K271" t="s">
        <v>43</v>
      </c>
      <c r="L271" t="s">
        <v>47</v>
      </c>
      <c r="M271" t="str">
        <f t="shared" si="13"/>
        <v>North Central</v>
      </c>
      <c r="N271" t="s">
        <v>48</v>
      </c>
      <c r="O271">
        <v>2019</v>
      </c>
      <c r="P271" t="str">
        <f t="shared" si="14"/>
        <v>Francophone</v>
      </c>
    </row>
    <row r="272" spans="1:16">
      <c r="A272">
        <v>10371</v>
      </c>
      <c r="B272" t="s">
        <v>34</v>
      </c>
      <c r="C272" t="s">
        <v>35</v>
      </c>
      <c r="D272" t="s">
        <v>42</v>
      </c>
      <c r="E272" t="str">
        <f t="shared" si="12"/>
        <v>Hero</v>
      </c>
      <c r="F272">
        <v>150</v>
      </c>
      <c r="G272">
        <v>200</v>
      </c>
      <c r="H272">
        <v>989</v>
      </c>
      <c r="I272">
        <v>197800</v>
      </c>
      <c r="J272">
        <v>49450</v>
      </c>
      <c r="K272" t="s">
        <v>19</v>
      </c>
      <c r="L272" t="s">
        <v>20</v>
      </c>
      <c r="M272" t="str">
        <f t="shared" si="13"/>
        <v>South East</v>
      </c>
      <c r="N272" t="s">
        <v>52</v>
      </c>
      <c r="O272">
        <v>2019</v>
      </c>
      <c r="P272" t="str">
        <f t="shared" si="14"/>
        <v>Anglophone</v>
      </c>
    </row>
    <row r="273" spans="1:16">
      <c r="A273">
        <v>10372</v>
      </c>
      <c r="B273" t="s">
        <v>60</v>
      </c>
      <c r="C273" t="s">
        <v>61</v>
      </c>
      <c r="D273" t="s">
        <v>46</v>
      </c>
      <c r="E273" t="str">
        <f t="shared" si="12"/>
        <v>Beta Malt</v>
      </c>
      <c r="F273">
        <v>80</v>
      </c>
      <c r="G273">
        <v>150</v>
      </c>
      <c r="H273">
        <v>996</v>
      </c>
      <c r="I273">
        <v>149400</v>
      </c>
      <c r="J273">
        <v>69720</v>
      </c>
      <c r="K273" t="s">
        <v>25</v>
      </c>
      <c r="L273" t="s">
        <v>26</v>
      </c>
      <c r="M273" t="str">
        <f t="shared" si="13"/>
        <v>West</v>
      </c>
      <c r="N273" t="s">
        <v>53</v>
      </c>
      <c r="O273">
        <v>2018</v>
      </c>
      <c r="P273" t="str">
        <f t="shared" si="14"/>
        <v>Anglophone</v>
      </c>
    </row>
    <row r="274" spans="1:16">
      <c r="A274">
        <v>10373</v>
      </c>
      <c r="B274" t="s">
        <v>66</v>
      </c>
      <c r="C274" t="s">
        <v>67</v>
      </c>
      <c r="D274" t="s">
        <v>51</v>
      </c>
      <c r="E274" t="str">
        <f t="shared" si="12"/>
        <v>Grand Malt</v>
      </c>
      <c r="F274">
        <v>90</v>
      </c>
      <c r="G274">
        <v>150</v>
      </c>
      <c r="H274">
        <v>801</v>
      </c>
      <c r="I274">
        <v>120150</v>
      </c>
      <c r="J274">
        <v>48060</v>
      </c>
      <c r="K274" t="s">
        <v>31</v>
      </c>
      <c r="L274" t="s">
        <v>32</v>
      </c>
      <c r="M274" t="str">
        <f t="shared" si="13"/>
        <v>South South</v>
      </c>
      <c r="N274" t="s">
        <v>56</v>
      </c>
      <c r="O274">
        <v>2017</v>
      </c>
      <c r="P274" t="str">
        <f t="shared" si="14"/>
        <v>Francophone</v>
      </c>
    </row>
    <row r="275" spans="1:16">
      <c r="A275">
        <v>10374</v>
      </c>
      <c r="B275" t="s">
        <v>64</v>
      </c>
      <c r="C275" t="s">
        <v>65</v>
      </c>
      <c r="D275" t="s">
        <v>18</v>
      </c>
      <c r="E275" t="str">
        <f t="shared" si="12"/>
        <v>Trophy</v>
      </c>
      <c r="F275">
        <v>150</v>
      </c>
      <c r="G275">
        <v>200</v>
      </c>
      <c r="H275">
        <v>857</v>
      </c>
      <c r="I275">
        <v>171400</v>
      </c>
      <c r="J275">
        <v>42850</v>
      </c>
      <c r="K275" t="s">
        <v>37</v>
      </c>
      <c r="L275" t="s">
        <v>38</v>
      </c>
      <c r="M275" t="str">
        <f t="shared" si="13"/>
        <v>North West</v>
      </c>
      <c r="N275" t="s">
        <v>59</v>
      </c>
      <c r="O275">
        <v>2019</v>
      </c>
      <c r="P275" t="str">
        <f t="shared" si="14"/>
        <v>Francophone</v>
      </c>
    </row>
    <row r="276" spans="1:16">
      <c r="A276">
        <v>10375</v>
      </c>
      <c r="B276" t="s">
        <v>60</v>
      </c>
      <c r="C276" t="s">
        <v>61</v>
      </c>
      <c r="D276" t="s">
        <v>24</v>
      </c>
      <c r="E276" t="str">
        <f t="shared" si="12"/>
        <v>Budweiser</v>
      </c>
      <c r="F276">
        <v>250</v>
      </c>
      <c r="G276">
        <v>500</v>
      </c>
      <c r="H276">
        <v>928</v>
      </c>
      <c r="I276">
        <v>464000</v>
      </c>
      <c r="J276">
        <v>232000</v>
      </c>
      <c r="K276" t="s">
        <v>43</v>
      </c>
      <c r="L276" t="s">
        <v>44</v>
      </c>
      <c r="M276" t="str">
        <f t="shared" si="13"/>
        <v>North Central</v>
      </c>
      <c r="N276" t="s">
        <v>62</v>
      </c>
      <c r="O276">
        <v>2018</v>
      </c>
      <c r="P276" t="str">
        <f t="shared" si="14"/>
        <v>Francophone</v>
      </c>
    </row>
    <row r="277" spans="1:16">
      <c r="A277">
        <v>10376</v>
      </c>
      <c r="B277" t="s">
        <v>22</v>
      </c>
      <c r="C277" t="s">
        <v>23</v>
      </c>
      <c r="D277" t="s">
        <v>30</v>
      </c>
      <c r="E277" t="str">
        <f t="shared" si="12"/>
        <v>Castle Lite</v>
      </c>
      <c r="F277">
        <v>180</v>
      </c>
      <c r="G277">
        <v>450</v>
      </c>
      <c r="H277">
        <v>788</v>
      </c>
      <c r="I277">
        <v>354600</v>
      </c>
      <c r="J277">
        <v>212760</v>
      </c>
      <c r="K277" t="s">
        <v>19</v>
      </c>
      <c r="L277" t="s">
        <v>47</v>
      </c>
      <c r="M277" t="str">
        <f t="shared" si="13"/>
        <v>North Central</v>
      </c>
      <c r="N277" t="s">
        <v>63</v>
      </c>
      <c r="O277">
        <v>2019</v>
      </c>
      <c r="P277" t="str">
        <f t="shared" si="14"/>
        <v>Anglophone</v>
      </c>
    </row>
    <row r="278" spans="1:16">
      <c r="A278">
        <v>10377</v>
      </c>
      <c r="B278" t="s">
        <v>64</v>
      </c>
      <c r="C278" t="s">
        <v>65</v>
      </c>
      <c r="D278" t="s">
        <v>36</v>
      </c>
      <c r="E278" t="str">
        <f t="shared" si="12"/>
        <v>Eagle Lager</v>
      </c>
      <c r="F278">
        <v>170</v>
      </c>
      <c r="G278">
        <v>250</v>
      </c>
      <c r="H278">
        <v>795</v>
      </c>
      <c r="I278">
        <v>198750</v>
      </c>
      <c r="J278">
        <v>63600</v>
      </c>
      <c r="K278" t="s">
        <v>25</v>
      </c>
      <c r="L278" t="s">
        <v>20</v>
      </c>
      <c r="M278" t="str">
        <f t="shared" si="13"/>
        <v>South East</v>
      </c>
      <c r="N278" t="s">
        <v>21</v>
      </c>
      <c r="O278">
        <v>2017</v>
      </c>
      <c r="P278" t="str">
        <f t="shared" si="14"/>
        <v>Anglophone</v>
      </c>
    </row>
    <row r="279" spans="1:16">
      <c r="A279">
        <v>10378</v>
      </c>
      <c r="B279" t="s">
        <v>34</v>
      </c>
      <c r="C279" t="s">
        <v>35</v>
      </c>
      <c r="D279" t="s">
        <v>42</v>
      </c>
      <c r="E279" t="str">
        <f t="shared" si="12"/>
        <v>Hero</v>
      </c>
      <c r="F279">
        <v>150</v>
      </c>
      <c r="G279">
        <v>200</v>
      </c>
      <c r="H279">
        <v>865</v>
      </c>
      <c r="I279">
        <v>173000</v>
      </c>
      <c r="J279">
        <v>43250</v>
      </c>
      <c r="K279" t="s">
        <v>31</v>
      </c>
      <c r="L279" t="s">
        <v>26</v>
      </c>
      <c r="M279" t="str">
        <f t="shared" si="13"/>
        <v>West</v>
      </c>
      <c r="N279" t="s">
        <v>27</v>
      </c>
      <c r="O279">
        <v>2019</v>
      </c>
      <c r="P279" t="str">
        <f t="shared" si="14"/>
        <v>Francophone</v>
      </c>
    </row>
    <row r="280" spans="1:16">
      <c r="A280">
        <v>10379</v>
      </c>
      <c r="B280" t="s">
        <v>28</v>
      </c>
      <c r="C280" t="s">
        <v>29</v>
      </c>
      <c r="D280" t="s">
        <v>46</v>
      </c>
      <c r="E280" t="str">
        <f t="shared" si="12"/>
        <v>Beta Malt</v>
      </c>
      <c r="F280">
        <v>80</v>
      </c>
      <c r="G280">
        <v>150</v>
      </c>
      <c r="H280">
        <v>798</v>
      </c>
      <c r="I280">
        <v>119700</v>
      </c>
      <c r="J280">
        <v>55860</v>
      </c>
      <c r="K280" t="s">
        <v>37</v>
      </c>
      <c r="L280" t="s">
        <v>32</v>
      </c>
      <c r="M280" t="str">
        <f t="shared" si="13"/>
        <v>South South</v>
      </c>
      <c r="N280" t="s">
        <v>33</v>
      </c>
      <c r="O280">
        <v>2018</v>
      </c>
      <c r="P280" t="str">
        <f t="shared" si="14"/>
        <v>Francophone</v>
      </c>
    </row>
    <row r="281" spans="1:16">
      <c r="A281">
        <v>10380</v>
      </c>
      <c r="B281" t="s">
        <v>16</v>
      </c>
      <c r="C281" t="s">
        <v>17</v>
      </c>
      <c r="D281" t="s">
        <v>51</v>
      </c>
      <c r="E281" t="str">
        <f t="shared" si="12"/>
        <v>Grand Malt</v>
      </c>
      <c r="F281">
        <v>90</v>
      </c>
      <c r="G281">
        <v>150</v>
      </c>
      <c r="H281">
        <v>728</v>
      </c>
      <c r="I281">
        <v>109200</v>
      </c>
      <c r="J281">
        <v>43680</v>
      </c>
      <c r="K281" t="s">
        <v>43</v>
      </c>
      <c r="L281" t="s">
        <v>38</v>
      </c>
      <c r="M281" t="str">
        <f t="shared" si="13"/>
        <v>North West</v>
      </c>
      <c r="N281" t="s">
        <v>39</v>
      </c>
      <c r="O281">
        <v>2018</v>
      </c>
      <c r="P281" t="str">
        <f t="shared" si="14"/>
        <v>Francophone</v>
      </c>
    </row>
    <row r="282" spans="1:16">
      <c r="A282">
        <v>10381</v>
      </c>
      <c r="B282" t="s">
        <v>40</v>
      </c>
      <c r="C282" t="s">
        <v>41</v>
      </c>
      <c r="D282" t="s">
        <v>18</v>
      </c>
      <c r="E282" t="str">
        <f t="shared" si="12"/>
        <v>Trophy</v>
      </c>
      <c r="F282">
        <v>150</v>
      </c>
      <c r="G282">
        <v>200</v>
      </c>
      <c r="H282">
        <v>948</v>
      </c>
      <c r="I282">
        <v>189600</v>
      </c>
      <c r="J282">
        <v>47400</v>
      </c>
      <c r="K282" t="s">
        <v>19</v>
      </c>
      <c r="L282" t="s">
        <v>44</v>
      </c>
      <c r="M282" t="str">
        <f t="shared" si="13"/>
        <v>North Central</v>
      </c>
      <c r="N282" t="s">
        <v>45</v>
      </c>
      <c r="O282">
        <v>2019</v>
      </c>
      <c r="P282" t="str">
        <f t="shared" si="14"/>
        <v>Anglophone</v>
      </c>
    </row>
    <row r="283" spans="1:16">
      <c r="A283">
        <v>10382</v>
      </c>
      <c r="B283" t="s">
        <v>57</v>
      </c>
      <c r="C283" t="s">
        <v>58</v>
      </c>
      <c r="D283" t="s">
        <v>24</v>
      </c>
      <c r="E283" t="str">
        <f t="shared" si="12"/>
        <v>Budweiser</v>
      </c>
      <c r="F283">
        <v>250</v>
      </c>
      <c r="G283">
        <v>500</v>
      </c>
      <c r="H283">
        <v>863</v>
      </c>
      <c r="I283">
        <v>431500</v>
      </c>
      <c r="J283">
        <v>215750</v>
      </c>
      <c r="K283" t="s">
        <v>25</v>
      </c>
      <c r="L283" t="s">
        <v>47</v>
      </c>
      <c r="M283" t="str">
        <f t="shared" si="13"/>
        <v>North Central</v>
      </c>
      <c r="N283" t="s">
        <v>48</v>
      </c>
      <c r="O283">
        <v>2017</v>
      </c>
      <c r="P283" t="str">
        <f t="shared" si="14"/>
        <v>Anglophone</v>
      </c>
    </row>
    <row r="284" spans="1:16">
      <c r="A284">
        <v>10383</v>
      </c>
      <c r="B284" t="s">
        <v>22</v>
      </c>
      <c r="C284" t="s">
        <v>23</v>
      </c>
      <c r="D284" t="s">
        <v>30</v>
      </c>
      <c r="E284" t="str">
        <f t="shared" si="12"/>
        <v>Castle Lite</v>
      </c>
      <c r="F284">
        <v>180</v>
      </c>
      <c r="G284">
        <v>450</v>
      </c>
      <c r="H284">
        <v>913</v>
      </c>
      <c r="I284">
        <v>410850</v>
      </c>
      <c r="J284">
        <v>246510</v>
      </c>
      <c r="K284" t="s">
        <v>31</v>
      </c>
      <c r="L284" t="s">
        <v>20</v>
      </c>
      <c r="M284" t="str">
        <f t="shared" si="13"/>
        <v>South East</v>
      </c>
      <c r="N284" t="s">
        <v>52</v>
      </c>
      <c r="O284">
        <v>2019</v>
      </c>
      <c r="P284" t="str">
        <f t="shared" si="14"/>
        <v>Francophone</v>
      </c>
    </row>
    <row r="285" spans="1:16">
      <c r="A285">
        <v>10384</v>
      </c>
      <c r="B285" t="s">
        <v>22</v>
      </c>
      <c r="C285" t="s">
        <v>23</v>
      </c>
      <c r="D285" t="s">
        <v>36</v>
      </c>
      <c r="E285" t="str">
        <f t="shared" si="12"/>
        <v>Eagle Lager</v>
      </c>
      <c r="F285">
        <v>170</v>
      </c>
      <c r="G285">
        <v>250</v>
      </c>
      <c r="H285">
        <v>711</v>
      </c>
      <c r="I285">
        <v>177750</v>
      </c>
      <c r="J285">
        <v>56880</v>
      </c>
      <c r="K285" t="s">
        <v>37</v>
      </c>
      <c r="L285" t="s">
        <v>26</v>
      </c>
      <c r="M285" t="str">
        <f t="shared" si="13"/>
        <v>West</v>
      </c>
      <c r="N285" t="s">
        <v>53</v>
      </c>
      <c r="O285">
        <v>2018</v>
      </c>
      <c r="P285" t="str">
        <f t="shared" si="14"/>
        <v>Francophone</v>
      </c>
    </row>
    <row r="286" spans="1:16">
      <c r="A286">
        <v>10385</v>
      </c>
      <c r="B286" t="s">
        <v>66</v>
      </c>
      <c r="C286" t="s">
        <v>67</v>
      </c>
      <c r="D286" t="s">
        <v>42</v>
      </c>
      <c r="E286" t="str">
        <f t="shared" si="12"/>
        <v>Hero</v>
      </c>
      <c r="F286">
        <v>150</v>
      </c>
      <c r="G286">
        <v>200</v>
      </c>
      <c r="H286">
        <v>717</v>
      </c>
      <c r="I286">
        <v>143400</v>
      </c>
      <c r="J286">
        <v>35850</v>
      </c>
      <c r="K286" t="s">
        <v>43</v>
      </c>
      <c r="L286" t="s">
        <v>32</v>
      </c>
      <c r="M286" t="str">
        <f t="shared" si="13"/>
        <v>South South</v>
      </c>
      <c r="N286" t="s">
        <v>56</v>
      </c>
      <c r="O286">
        <v>2019</v>
      </c>
      <c r="P286" t="str">
        <f t="shared" si="14"/>
        <v>Francophone</v>
      </c>
    </row>
    <row r="287" spans="1:16">
      <c r="A287">
        <v>10386</v>
      </c>
      <c r="B287" t="s">
        <v>34</v>
      </c>
      <c r="C287" t="s">
        <v>35</v>
      </c>
      <c r="D287" t="s">
        <v>46</v>
      </c>
      <c r="E287" t="str">
        <f t="shared" si="12"/>
        <v>Beta Malt</v>
      </c>
      <c r="F287">
        <v>80</v>
      </c>
      <c r="G287">
        <v>150</v>
      </c>
      <c r="H287">
        <v>862</v>
      </c>
      <c r="I287">
        <v>129300</v>
      </c>
      <c r="J287">
        <v>60340</v>
      </c>
      <c r="K287" t="s">
        <v>19</v>
      </c>
      <c r="L287" t="s">
        <v>38</v>
      </c>
      <c r="M287" t="str">
        <f t="shared" si="13"/>
        <v>North West</v>
      </c>
      <c r="N287" t="s">
        <v>59</v>
      </c>
      <c r="O287">
        <v>2019</v>
      </c>
      <c r="P287" t="str">
        <f t="shared" si="14"/>
        <v>Anglophone</v>
      </c>
    </row>
    <row r="288" spans="1:16">
      <c r="A288">
        <v>10387</v>
      </c>
      <c r="B288" t="s">
        <v>54</v>
      </c>
      <c r="C288" t="s">
        <v>55</v>
      </c>
      <c r="D288" t="s">
        <v>51</v>
      </c>
      <c r="E288" t="str">
        <f t="shared" si="12"/>
        <v>Grand Malt</v>
      </c>
      <c r="F288">
        <v>90</v>
      </c>
      <c r="G288">
        <v>150</v>
      </c>
      <c r="H288">
        <v>703</v>
      </c>
      <c r="I288">
        <v>105450</v>
      </c>
      <c r="J288">
        <v>42180</v>
      </c>
      <c r="K288" t="s">
        <v>25</v>
      </c>
      <c r="L288" t="s">
        <v>44</v>
      </c>
      <c r="M288" t="str">
        <f t="shared" si="13"/>
        <v>North Central</v>
      </c>
      <c r="N288" t="s">
        <v>62</v>
      </c>
      <c r="O288">
        <v>2017</v>
      </c>
      <c r="P288" t="str">
        <f t="shared" si="14"/>
        <v>Anglophone</v>
      </c>
    </row>
    <row r="289" spans="1:16">
      <c r="A289">
        <v>10388</v>
      </c>
      <c r="B289" t="s">
        <v>66</v>
      </c>
      <c r="C289" t="s">
        <v>67</v>
      </c>
      <c r="D289" t="s">
        <v>18</v>
      </c>
      <c r="E289" t="str">
        <f t="shared" si="12"/>
        <v>Trophy</v>
      </c>
      <c r="F289">
        <v>150</v>
      </c>
      <c r="G289">
        <v>200</v>
      </c>
      <c r="H289">
        <v>962</v>
      </c>
      <c r="I289">
        <v>192400</v>
      </c>
      <c r="J289">
        <v>48100</v>
      </c>
      <c r="K289" t="s">
        <v>31</v>
      </c>
      <c r="L289" t="s">
        <v>47</v>
      </c>
      <c r="M289" t="str">
        <f t="shared" si="13"/>
        <v>North Central</v>
      </c>
      <c r="N289" t="s">
        <v>63</v>
      </c>
      <c r="O289">
        <v>2018</v>
      </c>
      <c r="P289" t="str">
        <f t="shared" si="14"/>
        <v>Francophone</v>
      </c>
    </row>
    <row r="290" spans="1:16">
      <c r="A290">
        <v>10389</v>
      </c>
      <c r="B290" t="s">
        <v>28</v>
      </c>
      <c r="C290" t="s">
        <v>29</v>
      </c>
      <c r="D290" t="s">
        <v>24</v>
      </c>
      <c r="E290" t="str">
        <f t="shared" si="12"/>
        <v>Budweiser</v>
      </c>
      <c r="F290">
        <v>250</v>
      </c>
      <c r="G290">
        <v>500</v>
      </c>
      <c r="H290">
        <v>807</v>
      </c>
      <c r="I290">
        <v>403500</v>
      </c>
      <c r="J290">
        <v>201750</v>
      </c>
      <c r="K290" t="s">
        <v>37</v>
      </c>
      <c r="L290" t="s">
        <v>20</v>
      </c>
      <c r="M290" t="str">
        <f t="shared" si="13"/>
        <v>South East</v>
      </c>
      <c r="N290" t="s">
        <v>21</v>
      </c>
      <c r="O290">
        <v>2019</v>
      </c>
      <c r="P290" t="str">
        <f t="shared" si="14"/>
        <v>Francophone</v>
      </c>
    </row>
    <row r="291" spans="1:16">
      <c r="A291">
        <v>10390</v>
      </c>
      <c r="B291" t="s">
        <v>22</v>
      </c>
      <c r="C291" t="s">
        <v>23</v>
      </c>
      <c r="D291" t="s">
        <v>30</v>
      </c>
      <c r="E291" t="str">
        <f t="shared" si="12"/>
        <v>Castle Lite</v>
      </c>
      <c r="F291">
        <v>180</v>
      </c>
      <c r="G291">
        <v>450</v>
      </c>
      <c r="H291">
        <v>950</v>
      </c>
      <c r="I291">
        <v>427500</v>
      </c>
      <c r="J291">
        <v>256500</v>
      </c>
      <c r="K291" t="s">
        <v>43</v>
      </c>
      <c r="L291" t="s">
        <v>26</v>
      </c>
      <c r="M291" t="str">
        <f t="shared" si="13"/>
        <v>West</v>
      </c>
      <c r="N291" t="s">
        <v>27</v>
      </c>
      <c r="O291">
        <v>2017</v>
      </c>
      <c r="P291" t="str">
        <f t="shared" si="14"/>
        <v>Francophone</v>
      </c>
    </row>
    <row r="292" spans="1:16">
      <c r="A292">
        <v>10391</v>
      </c>
      <c r="B292" t="s">
        <v>28</v>
      </c>
      <c r="C292" t="s">
        <v>29</v>
      </c>
      <c r="D292" t="s">
        <v>36</v>
      </c>
      <c r="E292" t="str">
        <f t="shared" si="12"/>
        <v>Eagle Lager</v>
      </c>
      <c r="F292">
        <v>170</v>
      </c>
      <c r="G292">
        <v>250</v>
      </c>
      <c r="H292">
        <v>949</v>
      </c>
      <c r="I292">
        <v>237250</v>
      </c>
      <c r="J292">
        <v>75920</v>
      </c>
      <c r="K292" t="s">
        <v>19</v>
      </c>
      <c r="L292" t="s">
        <v>32</v>
      </c>
      <c r="M292" t="str">
        <f t="shared" si="13"/>
        <v>South South</v>
      </c>
      <c r="N292" t="s">
        <v>33</v>
      </c>
      <c r="O292">
        <v>2017</v>
      </c>
      <c r="P292" t="str">
        <f t="shared" si="14"/>
        <v>Anglophone</v>
      </c>
    </row>
    <row r="293" spans="1:16">
      <c r="A293">
        <v>10392</v>
      </c>
      <c r="B293" t="s">
        <v>49</v>
      </c>
      <c r="C293" t="s">
        <v>50</v>
      </c>
      <c r="D293" t="s">
        <v>42</v>
      </c>
      <c r="E293" t="str">
        <f t="shared" si="12"/>
        <v>Hero</v>
      </c>
      <c r="F293">
        <v>150</v>
      </c>
      <c r="G293">
        <v>200</v>
      </c>
      <c r="H293">
        <v>724</v>
      </c>
      <c r="I293">
        <v>144800</v>
      </c>
      <c r="J293">
        <v>36200</v>
      </c>
      <c r="K293" t="s">
        <v>25</v>
      </c>
      <c r="L293" t="s">
        <v>38</v>
      </c>
      <c r="M293" t="str">
        <f t="shared" si="13"/>
        <v>North West</v>
      </c>
      <c r="N293" t="s">
        <v>39</v>
      </c>
      <c r="O293">
        <v>2017</v>
      </c>
      <c r="P293" t="str">
        <f t="shared" si="14"/>
        <v>Anglophone</v>
      </c>
    </row>
    <row r="294" spans="1:16">
      <c r="A294">
        <v>10393</v>
      </c>
      <c r="B294" t="s">
        <v>40</v>
      </c>
      <c r="C294" t="s">
        <v>41</v>
      </c>
      <c r="D294" t="s">
        <v>46</v>
      </c>
      <c r="E294" t="str">
        <f t="shared" si="12"/>
        <v>Beta Malt</v>
      </c>
      <c r="F294">
        <v>80</v>
      </c>
      <c r="G294">
        <v>150</v>
      </c>
      <c r="H294">
        <v>717</v>
      </c>
      <c r="I294">
        <v>107550</v>
      </c>
      <c r="J294">
        <v>50190</v>
      </c>
      <c r="K294" t="s">
        <v>31</v>
      </c>
      <c r="L294" t="s">
        <v>44</v>
      </c>
      <c r="M294" t="str">
        <f t="shared" si="13"/>
        <v>North Central</v>
      </c>
      <c r="N294" t="s">
        <v>45</v>
      </c>
      <c r="O294">
        <v>2019</v>
      </c>
      <c r="P294" t="str">
        <f t="shared" si="14"/>
        <v>Francophone</v>
      </c>
    </row>
    <row r="295" spans="1:16">
      <c r="A295">
        <v>10394</v>
      </c>
      <c r="B295" t="s">
        <v>16</v>
      </c>
      <c r="C295" t="s">
        <v>17</v>
      </c>
      <c r="D295" t="s">
        <v>51</v>
      </c>
      <c r="E295" t="str">
        <f t="shared" si="12"/>
        <v>Grand Malt</v>
      </c>
      <c r="F295">
        <v>90</v>
      </c>
      <c r="G295">
        <v>150</v>
      </c>
      <c r="H295">
        <v>933</v>
      </c>
      <c r="I295">
        <v>139950</v>
      </c>
      <c r="J295">
        <v>55980</v>
      </c>
      <c r="K295" t="s">
        <v>37</v>
      </c>
      <c r="L295" t="s">
        <v>47</v>
      </c>
      <c r="M295" t="str">
        <f t="shared" si="13"/>
        <v>North Central</v>
      </c>
      <c r="N295" t="s">
        <v>48</v>
      </c>
      <c r="O295">
        <v>2017</v>
      </c>
      <c r="P295" t="str">
        <f t="shared" si="14"/>
        <v>Francophone</v>
      </c>
    </row>
    <row r="296" spans="1:16">
      <c r="A296">
        <v>10395</v>
      </c>
      <c r="B296" t="s">
        <v>16</v>
      </c>
      <c r="C296" t="s">
        <v>17</v>
      </c>
      <c r="D296" t="s">
        <v>18</v>
      </c>
      <c r="E296" t="str">
        <f t="shared" si="12"/>
        <v>Trophy</v>
      </c>
      <c r="F296">
        <v>150</v>
      </c>
      <c r="G296">
        <v>200</v>
      </c>
      <c r="H296">
        <v>930</v>
      </c>
      <c r="I296">
        <v>186000</v>
      </c>
      <c r="J296">
        <v>46500</v>
      </c>
      <c r="K296" t="s">
        <v>43</v>
      </c>
      <c r="L296" t="s">
        <v>20</v>
      </c>
      <c r="M296" t="str">
        <f t="shared" si="13"/>
        <v>South East</v>
      </c>
      <c r="N296" t="s">
        <v>52</v>
      </c>
      <c r="O296">
        <v>2018</v>
      </c>
      <c r="P296" t="str">
        <f t="shared" si="14"/>
        <v>Francophone</v>
      </c>
    </row>
    <row r="297" spans="1:16">
      <c r="A297">
        <v>10396</v>
      </c>
      <c r="B297" t="s">
        <v>40</v>
      </c>
      <c r="C297" t="s">
        <v>41</v>
      </c>
      <c r="D297" t="s">
        <v>24</v>
      </c>
      <c r="E297" t="str">
        <f t="shared" si="12"/>
        <v>Budweiser</v>
      </c>
      <c r="F297">
        <v>250</v>
      </c>
      <c r="G297">
        <v>500</v>
      </c>
      <c r="H297">
        <v>959</v>
      </c>
      <c r="I297">
        <v>479500</v>
      </c>
      <c r="J297">
        <v>239750</v>
      </c>
      <c r="K297" t="s">
        <v>19</v>
      </c>
      <c r="L297" t="s">
        <v>26</v>
      </c>
      <c r="M297" t="str">
        <f t="shared" si="13"/>
        <v>West</v>
      </c>
      <c r="N297" t="s">
        <v>53</v>
      </c>
      <c r="O297">
        <v>2018</v>
      </c>
      <c r="P297" t="str">
        <f t="shared" si="14"/>
        <v>Anglophone</v>
      </c>
    </row>
    <row r="298" spans="1:16">
      <c r="A298">
        <v>10397</v>
      </c>
      <c r="B298" t="s">
        <v>34</v>
      </c>
      <c r="C298" t="s">
        <v>35</v>
      </c>
      <c r="D298" t="s">
        <v>30</v>
      </c>
      <c r="E298" t="str">
        <f t="shared" si="12"/>
        <v>Castle Lite</v>
      </c>
      <c r="F298">
        <v>180</v>
      </c>
      <c r="G298">
        <v>450</v>
      </c>
      <c r="H298">
        <v>922</v>
      </c>
      <c r="I298">
        <v>414900</v>
      </c>
      <c r="J298">
        <v>248940</v>
      </c>
      <c r="K298" t="s">
        <v>25</v>
      </c>
      <c r="L298" t="s">
        <v>32</v>
      </c>
      <c r="M298" t="str">
        <f t="shared" si="13"/>
        <v>South South</v>
      </c>
      <c r="N298" t="s">
        <v>56</v>
      </c>
      <c r="O298">
        <v>2017</v>
      </c>
      <c r="P298" t="str">
        <f t="shared" si="14"/>
        <v>Anglophone</v>
      </c>
    </row>
    <row r="299" spans="1:16">
      <c r="A299">
        <v>10398</v>
      </c>
      <c r="B299" t="s">
        <v>54</v>
      </c>
      <c r="C299" t="s">
        <v>55</v>
      </c>
      <c r="D299" t="s">
        <v>36</v>
      </c>
      <c r="E299" t="str">
        <f t="shared" si="12"/>
        <v>Eagle Lager</v>
      </c>
      <c r="F299">
        <v>170</v>
      </c>
      <c r="G299">
        <v>250</v>
      </c>
      <c r="H299">
        <v>957</v>
      </c>
      <c r="I299">
        <v>239250</v>
      </c>
      <c r="J299">
        <v>76560</v>
      </c>
      <c r="K299" t="s">
        <v>31</v>
      </c>
      <c r="L299" t="s">
        <v>38</v>
      </c>
      <c r="M299" t="str">
        <f t="shared" si="13"/>
        <v>North West</v>
      </c>
      <c r="N299" t="s">
        <v>59</v>
      </c>
      <c r="O299">
        <v>2019</v>
      </c>
      <c r="P299" t="str">
        <f t="shared" si="14"/>
        <v>Francophone</v>
      </c>
    </row>
    <row r="300" spans="1:16">
      <c r="A300">
        <v>10399</v>
      </c>
      <c r="B300" t="s">
        <v>66</v>
      </c>
      <c r="C300" t="s">
        <v>67</v>
      </c>
      <c r="D300" t="s">
        <v>42</v>
      </c>
      <c r="E300" t="str">
        <f t="shared" si="12"/>
        <v>Hero</v>
      </c>
      <c r="F300">
        <v>150</v>
      </c>
      <c r="G300">
        <v>200</v>
      </c>
      <c r="H300">
        <v>958</v>
      </c>
      <c r="I300">
        <v>191600</v>
      </c>
      <c r="J300">
        <v>47900</v>
      </c>
      <c r="K300" t="s">
        <v>37</v>
      </c>
      <c r="L300" t="s">
        <v>44</v>
      </c>
      <c r="M300" t="str">
        <f t="shared" si="13"/>
        <v>North Central</v>
      </c>
      <c r="N300" t="s">
        <v>62</v>
      </c>
      <c r="O300">
        <v>2018</v>
      </c>
      <c r="P300" t="str">
        <f t="shared" si="14"/>
        <v>Francophone</v>
      </c>
    </row>
    <row r="301" spans="1:16">
      <c r="A301">
        <v>10400</v>
      </c>
      <c r="B301" t="s">
        <v>28</v>
      </c>
      <c r="C301" t="s">
        <v>29</v>
      </c>
      <c r="D301" t="s">
        <v>46</v>
      </c>
      <c r="E301" t="str">
        <f t="shared" si="12"/>
        <v>Beta Malt</v>
      </c>
      <c r="F301">
        <v>80</v>
      </c>
      <c r="G301">
        <v>150</v>
      </c>
      <c r="H301">
        <v>784</v>
      </c>
      <c r="I301">
        <v>117600</v>
      </c>
      <c r="J301">
        <v>54880</v>
      </c>
      <c r="K301" t="s">
        <v>43</v>
      </c>
      <c r="L301" t="s">
        <v>47</v>
      </c>
      <c r="M301" t="str">
        <f t="shared" si="13"/>
        <v>North Central</v>
      </c>
      <c r="N301" t="s">
        <v>63</v>
      </c>
      <c r="O301">
        <v>2018</v>
      </c>
      <c r="P301" t="str">
        <f t="shared" si="14"/>
        <v>Francophone</v>
      </c>
    </row>
    <row r="302" spans="1:16">
      <c r="A302">
        <v>10401</v>
      </c>
      <c r="B302" t="s">
        <v>22</v>
      </c>
      <c r="C302" t="s">
        <v>23</v>
      </c>
      <c r="D302" t="s">
        <v>51</v>
      </c>
      <c r="E302" t="str">
        <f t="shared" si="12"/>
        <v>Grand Malt</v>
      </c>
      <c r="F302">
        <v>90</v>
      </c>
      <c r="G302">
        <v>150</v>
      </c>
      <c r="H302">
        <v>966</v>
      </c>
      <c r="I302">
        <v>144900</v>
      </c>
      <c r="J302">
        <v>57960</v>
      </c>
      <c r="K302" t="s">
        <v>19</v>
      </c>
      <c r="L302" t="s">
        <v>20</v>
      </c>
      <c r="M302" t="str">
        <f t="shared" si="13"/>
        <v>South East</v>
      </c>
      <c r="N302" t="s">
        <v>21</v>
      </c>
      <c r="O302">
        <v>2019</v>
      </c>
      <c r="P302" t="str">
        <f t="shared" si="14"/>
        <v>Anglophone</v>
      </c>
    </row>
    <row r="303" spans="1:16">
      <c r="A303">
        <v>10402</v>
      </c>
      <c r="B303" t="s">
        <v>28</v>
      </c>
      <c r="C303" t="s">
        <v>29</v>
      </c>
      <c r="D303" t="s">
        <v>18</v>
      </c>
      <c r="E303" t="str">
        <f t="shared" si="12"/>
        <v>Trophy</v>
      </c>
      <c r="F303">
        <v>150</v>
      </c>
      <c r="G303">
        <v>200</v>
      </c>
      <c r="H303">
        <v>784</v>
      </c>
      <c r="I303">
        <v>156800</v>
      </c>
      <c r="J303">
        <v>39200</v>
      </c>
      <c r="K303" t="s">
        <v>25</v>
      </c>
      <c r="L303" t="s">
        <v>26</v>
      </c>
      <c r="M303" t="str">
        <f t="shared" si="13"/>
        <v>West</v>
      </c>
      <c r="N303" t="s">
        <v>27</v>
      </c>
      <c r="O303">
        <v>2018</v>
      </c>
      <c r="P303" t="str">
        <f t="shared" si="14"/>
        <v>Anglophone</v>
      </c>
    </row>
    <row r="304" spans="1:16">
      <c r="A304">
        <v>10403</v>
      </c>
      <c r="B304" t="s">
        <v>49</v>
      </c>
      <c r="C304" t="s">
        <v>50</v>
      </c>
      <c r="D304" t="s">
        <v>24</v>
      </c>
      <c r="E304" t="str">
        <f t="shared" si="12"/>
        <v>Budweiser</v>
      </c>
      <c r="F304">
        <v>250</v>
      </c>
      <c r="G304">
        <v>500</v>
      </c>
      <c r="H304">
        <v>998</v>
      </c>
      <c r="I304">
        <v>499000</v>
      </c>
      <c r="J304">
        <v>249500</v>
      </c>
      <c r="K304" t="s">
        <v>31</v>
      </c>
      <c r="L304" t="s">
        <v>32</v>
      </c>
      <c r="M304" t="str">
        <f t="shared" si="13"/>
        <v>South South</v>
      </c>
      <c r="N304" t="s">
        <v>33</v>
      </c>
      <c r="O304">
        <v>2017</v>
      </c>
      <c r="P304" t="str">
        <f t="shared" si="14"/>
        <v>Francophone</v>
      </c>
    </row>
    <row r="305" spans="1:16">
      <c r="A305">
        <v>10404</v>
      </c>
      <c r="B305" t="s">
        <v>40</v>
      </c>
      <c r="C305" t="s">
        <v>41</v>
      </c>
      <c r="D305" t="s">
        <v>30</v>
      </c>
      <c r="E305" t="str">
        <f t="shared" si="12"/>
        <v>Castle Lite</v>
      </c>
      <c r="F305">
        <v>180</v>
      </c>
      <c r="G305">
        <v>450</v>
      </c>
      <c r="H305">
        <v>951</v>
      </c>
      <c r="I305">
        <v>427950</v>
      </c>
      <c r="J305">
        <v>256770</v>
      </c>
      <c r="K305" t="s">
        <v>37</v>
      </c>
      <c r="L305" t="s">
        <v>38</v>
      </c>
      <c r="M305" t="str">
        <f t="shared" si="13"/>
        <v>North West</v>
      </c>
      <c r="N305" t="s">
        <v>39</v>
      </c>
      <c r="O305">
        <v>2018</v>
      </c>
      <c r="P305" t="str">
        <f t="shared" si="14"/>
        <v>Francophone</v>
      </c>
    </row>
    <row r="306" spans="1:16">
      <c r="A306">
        <v>10405</v>
      </c>
      <c r="B306" t="s">
        <v>16</v>
      </c>
      <c r="C306" t="s">
        <v>17</v>
      </c>
      <c r="D306" t="s">
        <v>36</v>
      </c>
      <c r="E306" t="str">
        <f t="shared" si="12"/>
        <v>Eagle Lager</v>
      </c>
      <c r="F306">
        <v>170</v>
      </c>
      <c r="G306">
        <v>250</v>
      </c>
      <c r="H306">
        <v>973</v>
      </c>
      <c r="I306">
        <v>243250</v>
      </c>
      <c r="J306">
        <v>77840</v>
      </c>
      <c r="K306" t="s">
        <v>43</v>
      </c>
      <c r="L306" t="s">
        <v>44</v>
      </c>
      <c r="M306" t="str">
        <f t="shared" si="13"/>
        <v>North Central</v>
      </c>
      <c r="N306" t="s">
        <v>45</v>
      </c>
      <c r="O306">
        <v>2019</v>
      </c>
      <c r="P306" t="str">
        <f t="shared" si="14"/>
        <v>Francophone</v>
      </c>
    </row>
    <row r="307" spans="1:16">
      <c r="A307">
        <v>10406</v>
      </c>
      <c r="B307" t="s">
        <v>16</v>
      </c>
      <c r="C307" t="s">
        <v>17</v>
      </c>
      <c r="D307" t="s">
        <v>42</v>
      </c>
      <c r="E307" t="str">
        <f t="shared" si="12"/>
        <v>Hero</v>
      </c>
      <c r="F307">
        <v>150</v>
      </c>
      <c r="G307">
        <v>200</v>
      </c>
      <c r="H307">
        <v>704</v>
      </c>
      <c r="I307">
        <v>140800</v>
      </c>
      <c r="J307">
        <v>35200</v>
      </c>
      <c r="K307" t="s">
        <v>19</v>
      </c>
      <c r="L307" t="s">
        <v>47</v>
      </c>
      <c r="M307" t="str">
        <f t="shared" si="13"/>
        <v>North Central</v>
      </c>
      <c r="N307" t="s">
        <v>48</v>
      </c>
      <c r="O307">
        <v>2017</v>
      </c>
      <c r="P307" t="str">
        <f t="shared" si="14"/>
        <v>Anglophone</v>
      </c>
    </row>
    <row r="308" spans="1:16">
      <c r="A308">
        <v>10407</v>
      </c>
      <c r="B308" t="s">
        <v>40</v>
      </c>
      <c r="C308" t="s">
        <v>41</v>
      </c>
      <c r="D308" t="s">
        <v>46</v>
      </c>
      <c r="E308" t="str">
        <f t="shared" si="12"/>
        <v>Beta Malt</v>
      </c>
      <c r="F308">
        <v>80</v>
      </c>
      <c r="G308">
        <v>150</v>
      </c>
      <c r="H308">
        <v>748</v>
      </c>
      <c r="I308">
        <v>112200</v>
      </c>
      <c r="J308">
        <v>52360</v>
      </c>
      <c r="K308" t="s">
        <v>25</v>
      </c>
      <c r="L308" t="s">
        <v>20</v>
      </c>
      <c r="M308" t="str">
        <f t="shared" si="13"/>
        <v>South East</v>
      </c>
      <c r="N308" t="s">
        <v>52</v>
      </c>
      <c r="O308">
        <v>2019</v>
      </c>
      <c r="P308" t="str">
        <f t="shared" si="14"/>
        <v>Anglophone</v>
      </c>
    </row>
    <row r="309" spans="1:16">
      <c r="A309">
        <v>10408</v>
      </c>
      <c r="B309" t="s">
        <v>16</v>
      </c>
      <c r="C309" t="s">
        <v>17</v>
      </c>
      <c r="D309" t="s">
        <v>51</v>
      </c>
      <c r="E309" t="str">
        <f t="shared" si="12"/>
        <v>Grand Malt</v>
      </c>
      <c r="F309">
        <v>90</v>
      </c>
      <c r="G309">
        <v>150</v>
      </c>
      <c r="H309">
        <v>972</v>
      </c>
      <c r="I309">
        <v>145800</v>
      </c>
      <c r="J309">
        <v>58320</v>
      </c>
      <c r="K309" t="s">
        <v>31</v>
      </c>
      <c r="L309" t="s">
        <v>26</v>
      </c>
      <c r="M309" t="str">
        <f t="shared" si="13"/>
        <v>West</v>
      </c>
      <c r="N309" t="s">
        <v>53</v>
      </c>
      <c r="O309">
        <v>2017</v>
      </c>
      <c r="P309" t="str">
        <f t="shared" si="14"/>
        <v>Francophone</v>
      </c>
    </row>
    <row r="310" spans="1:16">
      <c r="A310">
        <v>10409</v>
      </c>
      <c r="B310" t="s">
        <v>22</v>
      </c>
      <c r="C310" t="s">
        <v>23</v>
      </c>
      <c r="D310" t="s">
        <v>18</v>
      </c>
      <c r="E310" t="str">
        <f t="shared" si="12"/>
        <v>Trophy</v>
      </c>
      <c r="F310">
        <v>150</v>
      </c>
      <c r="G310">
        <v>200</v>
      </c>
      <c r="H310">
        <v>859</v>
      </c>
      <c r="I310">
        <v>171800</v>
      </c>
      <c r="J310">
        <v>42950</v>
      </c>
      <c r="K310" t="s">
        <v>37</v>
      </c>
      <c r="L310" t="s">
        <v>32</v>
      </c>
      <c r="M310" t="str">
        <f t="shared" si="13"/>
        <v>South South</v>
      </c>
      <c r="N310" t="s">
        <v>56</v>
      </c>
      <c r="O310">
        <v>2017</v>
      </c>
      <c r="P310" t="str">
        <f t="shared" si="14"/>
        <v>Francophone</v>
      </c>
    </row>
    <row r="311" spans="1:16">
      <c r="A311">
        <v>10410</v>
      </c>
      <c r="B311" t="s">
        <v>28</v>
      </c>
      <c r="C311" t="s">
        <v>29</v>
      </c>
      <c r="D311" t="s">
        <v>24</v>
      </c>
      <c r="E311" t="str">
        <f t="shared" si="12"/>
        <v>Budweiser</v>
      </c>
      <c r="F311">
        <v>250</v>
      </c>
      <c r="G311">
        <v>500</v>
      </c>
      <c r="H311">
        <v>825</v>
      </c>
      <c r="I311">
        <v>412500</v>
      </c>
      <c r="J311">
        <v>206250</v>
      </c>
      <c r="K311" t="s">
        <v>43</v>
      </c>
      <c r="L311" t="s">
        <v>38</v>
      </c>
      <c r="M311" t="str">
        <f t="shared" si="13"/>
        <v>North West</v>
      </c>
      <c r="N311" t="s">
        <v>59</v>
      </c>
      <c r="O311">
        <v>2017</v>
      </c>
      <c r="P311" t="str">
        <f t="shared" si="14"/>
        <v>Francophone</v>
      </c>
    </row>
    <row r="312" spans="1:16">
      <c r="A312">
        <v>10411</v>
      </c>
      <c r="B312" t="s">
        <v>34</v>
      </c>
      <c r="C312" t="s">
        <v>35</v>
      </c>
      <c r="D312" t="s">
        <v>30</v>
      </c>
      <c r="E312" t="str">
        <f t="shared" si="12"/>
        <v>Castle Lite</v>
      </c>
      <c r="F312">
        <v>180</v>
      </c>
      <c r="G312">
        <v>450</v>
      </c>
      <c r="H312">
        <v>997</v>
      </c>
      <c r="I312">
        <v>448650</v>
      </c>
      <c r="J312">
        <v>269190</v>
      </c>
      <c r="K312" t="s">
        <v>19</v>
      </c>
      <c r="L312" t="s">
        <v>44</v>
      </c>
      <c r="M312" t="str">
        <f t="shared" si="13"/>
        <v>North Central</v>
      </c>
      <c r="N312" t="s">
        <v>62</v>
      </c>
      <c r="O312">
        <v>2019</v>
      </c>
      <c r="P312" t="str">
        <f t="shared" si="14"/>
        <v>Anglophone</v>
      </c>
    </row>
    <row r="313" spans="1:16">
      <c r="A313">
        <v>10412</v>
      </c>
      <c r="B313" t="s">
        <v>40</v>
      </c>
      <c r="C313" t="s">
        <v>41</v>
      </c>
      <c r="D313" t="s">
        <v>36</v>
      </c>
      <c r="E313" t="str">
        <f t="shared" si="12"/>
        <v>Eagle Lager</v>
      </c>
      <c r="F313">
        <v>170</v>
      </c>
      <c r="G313">
        <v>250</v>
      </c>
      <c r="H313">
        <v>789</v>
      </c>
      <c r="I313">
        <v>197250</v>
      </c>
      <c r="J313">
        <v>63120</v>
      </c>
      <c r="K313" t="s">
        <v>25</v>
      </c>
      <c r="L313" t="s">
        <v>47</v>
      </c>
      <c r="M313" t="str">
        <f t="shared" si="13"/>
        <v>North Central</v>
      </c>
      <c r="N313" t="s">
        <v>63</v>
      </c>
      <c r="O313">
        <v>2019</v>
      </c>
      <c r="P313" t="str">
        <f t="shared" si="14"/>
        <v>Anglophone</v>
      </c>
    </row>
    <row r="314" spans="1:16">
      <c r="A314">
        <v>10413</v>
      </c>
      <c r="B314" t="s">
        <v>16</v>
      </c>
      <c r="C314" t="s">
        <v>17</v>
      </c>
      <c r="D314" t="s">
        <v>42</v>
      </c>
      <c r="E314" t="str">
        <f t="shared" si="12"/>
        <v>Hero</v>
      </c>
      <c r="F314">
        <v>150</v>
      </c>
      <c r="G314">
        <v>200</v>
      </c>
      <c r="H314">
        <v>934</v>
      </c>
      <c r="I314">
        <v>186800</v>
      </c>
      <c r="J314">
        <v>46700</v>
      </c>
      <c r="K314" t="s">
        <v>31</v>
      </c>
      <c r="L314" t="s">
        <v>20</v>
      </c>
      <c r="M314" t="str">
        <f t="shared" si="13"/>
        <v>South East</v>
      </c>
      <c r="N314" t="s">
        <v>21</v>
      </c>
      <c r="O314">
        <v>2019</v>
      </c>
      <c r="P314" t="str">
        <f t="shared" si="14"/>
        <v>Francophone</v>
      </c>
    </row>
    <row r="315" spans="1:16">
      <c r="A315">
        <v>10414</v>
      </c>
      <c r="B315" t="s">
        <v>49</v>
      </c>
      <c r="C315" t="s">
        <v>50</v>
      </c>
      <c r="D315" t="s">
        <v>46</v>
      </c>
      <c r="E315" t="str">
        <f t="shared" si="12"/>
        <v>Beta Malt</v>
      </c>
      <c r="F315">
        <v>80</v>
      </c>
      <c r="G315">
        <v>150</v>
      </c>
      <c r="H315">
        <v>773</v>
      </c>
      <c r="I315">
        <v>115950</v>
      </c>
      <c r="J315">
        <v>54110</v>
      </c>
      <c r="K315" t="s">
        <v>37</v>
      </c>
      <c r="L315" t="s">
        <v>26</v>
      </c>
      <c r="M315" t="str">
        <f t="shared" si="13"/>
        <v>West</v>
      </c>
      <c r="N315" t="s">
        <v>27</v>
      </c>
      <c r="O315">
        <v>2017</v>
      </c>
      <c r="P315" t="str">
        <f t="shared" si="14"/>
        <v>Francophone</v>
      </c>
    </row>
    <row r="316" spans="1:16">
      <c r="A316">
        <v>10415</v>
      </c>
      <c r="B316" t="s">
        <v>34</v>
      </c>
      <c r="C316" t="s">
        <v>35</v>
      </c>
      <c r="D316" t="s">
        <v>51</v>
      </c>
      <c r="E316" t="str">
        <f t="shared" si="12"/>
        <v>Grand Malt</v>
      </c>
      <c r="F316">
        <v>90</v>
      </c>
      <c r="G316">
        <v>150</v>
      </c>
      <c r="H316">
        <v>786</v>
      </c>
      <c r="I316">
        <v>117900</v>
      </c>
      <c r="J316">
        <v>47160</v>
      </c>
      <c r="K316" t="s">
        <v>43</v>
      </c>
      <c r="L316" t="s">
        <v>32</v>
      </c>
      <c r="M316" t="str">
        <f t="shared" si="13"/>
        <v>South South</v>
      </c>
      <c r="N316" t="s">
        <v>33</v>
      </c>
      <c r="O316">
        <v>2017</v>
      </c>
      <c r="P316" t="str">
        <f t="shared" si="14"/>
        <v>Francophone</v>
      </c>
    </row>
    <row r="317" spans="1:16">
      <c r="A317">
        <v>10416</v>
      </c>
      <c r="B317" t="s">
        <v>54</v>
      </c>
      <c r="C317" t="s">
        <v>55</v>
      </c>
      <c r="D317" t="s">
        <v>18</v>
      </c>
      <c r="E317" t="str">
        <f t="shared" si="12"/>
        <v>Trophy</v>
      </c>
      <c r="F317">
        <v>150</v>
      </c>
      <c r="G317">
        <v>200</v>
      </c>
      <c r="H317">
        <v>991</v>
      </c>
      <c r="I317">
        <v>198200</v>
      </c>
      <c r="J317">
        <v>49550</v>
      </c>
      <c r="K317" t="s">
        <v>19</v>
      </c>
      <c r="L317" t="s">
        <v>38</v>
      </c>
      <c r="M317" t="str">
        <f t="shared" si="13"/>
        <v>North West</v>
      </c>
      <c r="N317" t="s">
        <v>39</v>
      </c>
      <c r="O317">
        <v>2017</v>
      </c>
      <c r="P317" t="str">
        <f t="shared" si="14"/>
        <v>Anglophone</v>
      </c>
    </row>
    <row r="318" spans="1:16">
      <c r="A318">
        <v>10417</v>
      </c>
      <c r="B318" t="s">
        <v>57</v>
      </c>
      <c r="C318" t="s">
        <v>58</v>
      </c>
      <c r="D318" t="s">
        <v>24</v>
      </c>
      <c r="E318" t="str">
        <f t="shared" si="12"/>
        <v>Budweiser</v>
      </c>
      <c r="F318">
        <v>250</v>
      </c>
      <c r="G318">
        <v>500</v>
      </c>
      <c r="H318">
        <v>886</v>
      </c>
      <c r="I318">
        <v>443000</v>
      </c>
      <c r="J318">
        <v>221500</v>
      </c>
      <c r="K318" t="s">
        <v>25</v>
      </c>
      <c r="L318" t="s">
        <v>44</v>
      </c>
      <c r="M318" t="str">
        <f t="shared" si="13"/>
        <v>North Central</v>
      </c>
      <c r="N318" t="s">
        <v>45</v>
      </c>
      <c r="O318">
        <v>2017</v>
      </c>
      <c r="P318" t="str">
        <f t="shared" si="14"/>
        <v>Anglophone</v>
      </c>
    </row>
    <row r="319" spans="1:16">
      <c r="A319">
        <v>10418</v>
      </c>
      <c r="B319" t="s">
        <v>60</v>
      </c>
      <c r="C319" t="s">
        <v>61</v>
      </c>
      <c r="D319" t="s">
        <v>30</v>
      </c>
      <c r="E319" t="str">
        <f t="shared" si="12"/>
        <v>Castle Lite</v>
      </c>
      <c r="F319">
        <v>180</v>
      </c>
      <c r="G319">
        <v>450</v>
      </c>
      <c r="H319">
        <v>987</v>
      </c>
      <c r="I319">
        <v>444150</v>
      </c>
      <c r="J319">
        <v>266490</v>
      </c>
      <c r="K319" t="s">
        <v>31</v>
      </c>
      <c r="L319" t="s">
        <v>47</v>
      </c>
      <c r="M319" t="str">
        <f t="shared" si="13"/>
        <v>North Central</v>
      </c>
      <c r="N319" t="s">
        <v>48</v>
      </c>
      <c r="O319">
        <v>2018</v>
      </c>
      <c r="P319" t="str">
        <f t="shared" si="14"/>
        <v>Francophone</v>
      </c>
    </row>
    <row r="320" spans="1:16">
      <c r="A320">
        <v>10419</v>
      </c>
      <c r="B320" t="s">
        <v>34</v>
      </c>
      <c r="C320" t="s">
        <v>35</v>
      </c>
      <c r="D320" t="s">
        <v>36</v>
      </c>
      <c r="E320" t="str">
        <f t="shared" si="12"/>
        <v>Eagle Lager</v>
      </c>
      <c r="F320">
        <v>170</v>
      </c>
      <c r="G320">
        <v>250</v>
      </c>
      <c r="H320">
        <v>772</v>
      </c>
      <c r="I320">
        <v>193000</v>
      </c>
      <c r="J320">
        <v>61760</v>
      </c>
      <c r="K320" t="s">
        <v>37</v>
      </c>
      <c r="L320" t="s">
        <v>20</v>
      </c>
      <c r="M320" t="str">
        <f t="shared" si="13"/>
        <v>South East</v>
      </c>
      <c r="N320" t="s">
        <v>52</v>
      </c>
      <c r="O320">
        <v>2018</v>
      </c>
      <c r="P320" t="str">
        <f t="shared" si="14"/>
        <v>Francophone</v>
      </c>
    </row>
    <row r="321" spans="1:16">
      <c r="A321">
        <v>10420</v>
      </c>
      <c r="B321" t="s">
        <v>64</v>
      </c>
      <c r="C321" t="s">
        <v>65</v>
      </c>
      <c r="D321" t="s">
        <v>42</v>
      </c>
      <c r="E321" t="str">
        <f t="shared" si="12"/>
        <v>Hero</v>
      </c>
      <c r="F321">
        <v>150</v>
      </c>
      <c r="G321">
        <v>200</v>
      </c>
      <c r="H321">
        <v>760</v>
      </c>
      <c r="I321">
        <v>152000</v>
      </c>
      <c r="J321">
        <v>38000</v>
      </c>
      <c r="K321" t="s">
        <v>43</v>
      </c>
      <c r="L321" t="s">
        <v>26</v>
      </c>
      <c r="M321" t="str">
        <f t="shared" si="13"/>
        <v>West</v>
      </c>
      <c r="N321" t="s">
        <v>53</v>
      </c>
      <c r="O321">
        <v>2018</v>
      </c>
      <c r="P321" t="str">
        <f t="shared" si="14"/>
        <v>Francophone</v>
      </c>
    </row>
    <row r="322" spans="1:16">
      <c r="A322">
        <v>10421</v>
      </c>
      <c r="B322" t="s">
        <v>34</v>
      </c>
      <c r="C322" t="s">
        <v>35</v>
      </c>
      <c r="D322" t="s">
        <v>46</v>
      </c>
      <c r="E322" t="str">
        <f t="shared" ref="E322:E385" si="15">PROPER(D322)</f>
        <v>Beta Malt</v>
      </c>
      <c r="F322">
        <v>80</v>
      </c>
      <c r="G322">
        <v>150</v>
      </c>
      <c r="H322">
        <v>778</v>
      </c>
      <c r="I322">
        <v>116700</v>
      </c>
      <c r="J322">
        <v>54460</v>
      </c>
      <c r="K322" t="s">
        <v>19</v>
      </c>
      <c r="L322" t="s">
        <v>32</v>
      </c>
      <c r="M322" t="str">
        <f t="shared" si="13"/>
        <v>South South</v>
      </c>
      <c r="N322" t="s">
        <v>56</v>
      </c>
      <c r="O322">
        <v>2017</v>
      </c>
      <c r="P322" t="str">
        <f t="shared" si="14"/>
        <v>Anglophone</v>
      </c>
    </row>
    <row r="323" spans="1:16">
      <c r="A323">
        <v>10422</v>
      </c>
      <c r="B323" t="s">
        <v>16</v>
      </c>
      <c r="C323" t="s">
        <v>17</v>
      </c>
      <c r="D323" t="s">
        <v>51</v>
      </c>
      <c r="E323" t="str">
        <f t="shared" si="15"/>
        <v>Grand Malt</v>
      </c>
      <c r="F323">
        <v>90</v>
      </c>
      <c r="G323">
        <v>150</v>
      </c>
      <c r="H323">
        <v>716</v>
      </c>
      <c r="I323">
        <v>107400</v>
      </c>
      <c r="J323">
        <v>42960</v>
      </c>
      <c r="K323" t="s">
        <v>25</v>
      </c>
      <c r="L323" t="s">
        <v>38</v>
      </c>
      <c r="M323" t="str">
        <f t="shared" ref="M323:M386" si="16">IF(L323="Southeast","South East",IF(L323="west","West",IF(L323="southsouth","South South",IF(L323="northwest","North West",IF(L323="northeast","North East","North Central")))))</f>
        <v>North West</v>
      </c>
      <c r="N323" t="s">
        <v>59</v>
      </c>
      <c r="O323">
        <v>2019</v>
      </c>
      <c r="P323" t="str">
        <f t="shared" ref="P323:P386" si="17">IF(K323="Ghana","Anglophone",IF(K323="Nigeria","Anglophone","Francophone"))</f>
        <v>Anglophone</v>
      </c>
    </row>
    <row r="324" spans="1:16">
      <c r="A324">
        <v>10423</v>
      </c>
      <c r="B324" t="s">
        <v>22</v>
      </c>
      <c r="C324" t="s">
        <v>23</v>
      </c>
      <c r="D324" t="s">
        <v>18</v>
      </c>
      <c r="E324" t="str">
        <f t="shared" si="15"/>
        <v>Trophy</v>
      </c>
      <c r="F324">
        <v>150</v>
      </c>
      <c r="G324">
        <v>200</v>
      </c>
      <c r="H324">
        <v>775</v>
      </c>
      <c r="I324">
        <v>155000</v>
      </c>
      <c r="J324">
        <v>38750</v>
      </c>
      <c r="K324" t="s">
        <v>31</v>
      </c>
      <c r="L324" t="s">
        <v>44</v>
      </c>
      <c r="M324" t="str">
        <f t="shared" si="16"/>
        <v>North Central</v>
      </c>
      <c r="N324" t="s">
        <v>62</v>
      </c>
      <c r="O324">
        <v>2018</v>
      </c>
      <c r="P324" t="str">
        <f t="shared" si="17"/>
        <v>Francophone</v>
      </c>
    </row>
    <row r="325" spans="1:16">
      <c r="A325">
        <v>10424</v>
      </c>
      <c r="B325" t="s">
        <v>28</v>
      </c>
      <c r="C325" t="s">
        <v>29</v>
      </c>
      <c r="D325" t="s">
        <v>24</v>
      </c>
      <c r="E325" t="str">
        <f t="shared" si="15"/>
        <v>Budweiser</v>
      </c>
      <c r="F325">
        <v>250</v>
      </c>
      <c r="G325">
        <v>500</v>
      </c>
      <c r="H325">
        <v>860</v>
      </c>
      <c r="I325">
        <v>430000</v>
      </c>
      <c r="J325">
        <v>215000</v>
      </c>
      <c r="K325" t="s">
        <v>37</v>
      </c>
      <c r="L325" t="s">
        <v>47</v>
      </c>
      <c r="M325" t="str">
        <f t="shared" si="16"/>
        <v>North Central</v>
      </c>
      <c r="N325" t="s">
        <v>63</v>
      </c>
      <c r="O325">
        <v>2017</v>
      </c>
      <c r="P325" t="str">
        <f t="shared" si="17"/>
        <v>Francophone</v>
      </c>
    </row>
    <row r="326" spans="1:16">
      <c r="A326">
        <v>10425</v>
      </c>
      <c r="B326" t="s">
        <v>34</v>
      </c>
      <c r="C326" t="s">
        <v>35</v>
      </c>
      <c r="D326" t="s">
        <v>30</v>
      </c>
      <c r="E326" t="str">
        <f t="shared" si="15"/>
        <v>Castle Lite</v>
      </c>
      <c r="F326">
        <v>180</v>
      </c>
      <c r="G326">
        <v>450</v>
      </c>
      <c r="H326">
        <v>895</v>
      </c>
      <c r="I326">
        <v>402750</v>
      </c>
      <c r="J326">
        <v>241650</v>
      </c>
      <c r="K326" t="s">
        <v>43</v>
      </c>
      <c r="L326" t="s">
        <v>20</v>
      </c>
      <c r="M326" t="str">
        <f t="shared" si="16"/>
        <v>South East</v>
      </c>
      <c r="N326" t="s">
        <v>21</v>
      </c>
      <c r="O326">
        <v>2017</v>
      </c>
      <c r="P326" t="str">
        <f t="shared" si="17"/>
        <v>Francophone</v>
      </c>
    </row>
    <row r="327" spans="1:16">
      <c r="A327">
        <v>10426</v>
      </c>
      <c r="B327" t="s">
        <v>40</v>
      </c>
      <c r="C327" t="s">
        <v>41</v>
      </c>
      <c r="D327" t="s">
        <v>36</v>
      </c>
      <c r="E327" t="str">
        <f t="shared" si="15"/>
        <v>Eagle Lager</v>
      </c>
      <c r="F327">
        <v>170</v>
      </c>
      <c r="G327">
        <v>250</v>
      </c>
      <c r="H327">
        <v>929</v>
      </c>
      <c r="I327">
        <v>232250</v>
      </c>
      <c r="J327">
        <v>74320</v>
      </c>
      <c r="K327" t="s">
        <v>19</v>
      </c>
      <c r="L327" t="s">
        <v>26</v>
      </c>
      <c r="M327" t="str">
        <f t="shared" si="16"/>
        <v>West</v>
      </c>
      <c r="N327" t="s">
        <v>27</v>
      </c>
      <c r="O327">
        <v>2019</v>
      </c>
      <c r="P327" t="str">
        <f t="shared" si="17"/>
        <v>Anglophone</v>
      </c>
    </row>
    <row r="328" spans="1:16">
      <c r="A328">
        <v>10427</v>
      </c>
      <c r="B328" t="s">
        <v>16</v>
      </c>
      <c r="C328" t="s">
        <v>17</v>
      </c>
      <c r="D328" t="s">
        <v>42</v>
      </c>
      <c r="E328" t="str">
        <f t="shared" si="15"/>
        <v>Hero</v>
      </c>
      <c r="F328">
        <v>150</v>
      </c>
      <c r="G328">
        <v>200</v>
      </c>
      <c r="H328">
        <v>759</v>
      </c>
      <c r="I328">
        <v>151800</v>
      </c>
      <c r="J328">
        <v>37950</v>
      </c>
      <c r="K328" t="s">
        <v>25</v>
      </c>
      <c r="L328" t="s">
        <v>32</v>
      </c>
      <c r="M328" t="str">
        <f t="shared" si="16"/>
        <v>South South</v>
      </c>
      <c r="N328" t="s">
        <v>33</v>
      </c>
      <c r="O328">
        <v>2018</v>
      </c>
      <c r="P328" t="str">
        <f t="shared" si="17"/>
        <v>Anglophone</v>
      </c>
    </row>
    <row r="329" spans="1:16">
      <c r="A329">
        <v>10428</v>
      </c>
      <c r="B329" t="s">
        <v>49</v>
      </c>
      <c r="C329" t="s">
        <v>50</v>
      </c>
      <c r="D329" t="s">
        <v>46</v>
      </c>
      <c r="E329" t="str">
        <f t="shared" si="15"/>
        <v>Beta Malt</v>
      </c>
      <c r="F329">
        <v>80</v>
      </c>
      <c r="G329">
        <v>150</v>
      </c>
      <c r="H329">
        <v>765</v>
      </c>
      <c r="I329">
        <v>114750</v>
      </c>
      <c r="J329">
        <v>53550</v>
      </c>
      <c r="K329" t="s">
        <v>31</v>
      </c>
      <c r="L329" t="s">
        <v>38</v>
      </c>
      <c r="M329" t="str">
        <f t="shared" si="16"/>
        <v>North West</v>
      </c>
      <c r="N329" t="s">
        <v>39</v>
      </c>
      <c r="O329">
        <v>2017</v>
      </c>
      <c r="P329" t="str">
        <f t="shared" si="17"/>
        <v>Francophone</v>
      </c>
    </row>
    <row r="330" spans="1:16">
      <c r="A330">
        <v>10429</v>
      </c>
      <c r="B330" t="s">
        <v>34</v>
      </c>
      <c r="C330" t="s">
        <v>35</v>
      </c>
      <c r="D330" t="s">
        <v>51</v>
      </c>
      <c r="E330" t="str">
        <f t="shared" si="15"/>
        <v>Grand Malt</v>
      </c>
      <c r="F330">
        <v>90</v>
      </c>
      <c r="G330">
        <v>150</v>
      </c>
      <c r="H330">
        <v>861</v>
      </c>
      <c r="I330">
        <v>129150</v>
      </c>
      <c r="J330">
        <v>51660</v>
      </c>
      <c r="K330" t="s">
        <v>37</v>
      </c>
      <c r="L330" t="s">
        <v>44</v>
      </c>
      <c r="M330" t="str">
        <f t="shared" si="16"/>
        <v>North Central</v>
      </c>
      <c r="N330" t="s">
        <v>45</v>
      </c>
      <c r="O330">
        <v>2019</v>
      </c>
      <c r="P330" t="str">
        <f t="shared" si="17"/>
        <v>Francophone</v>
      </c>
    </row>
    <row r="331" spans="1:16">
      <c r="A331">
        <v>10430</v>
      </c>
      <c r="B331" t="s">
        <v>54</v>
      </c>
      <c r="C331" t="s">
        <v>55</v>
      </c>
      <c r="D331" t="s">
        <v>18</v>
      </c>
      <c r="E331" t="str">
        <f t="shared" si="15"/>
        <v>Trophy</v>
      </c>
      <c r="F331">
        <v>150</v>
      </c>
      <c r="G331">
        <v>200</v>
      </c>
      <c r="H331">
        <v>790</v>
      </c>
      <c r="I331">
        <v>158000</v>
      </c>
      <c r="J331">
        <v>39500</v>
      </c>
      <c r="K331" t="s">
        <v>43</v>
      </c>
      <c r="L331" t="s">
        <v>47</v>
      </c>
      <c r="M331" t="str">
        <f t="shared" si="16"/>
        <v>North Central</v>
      </c>
      <c r="N331" t="s">
        <v>48</v>
      </c>
      <c r="O331">
        <v>2018</v>
      </c>
      <c r="P331" t="str">
        <f t="shared" si="17"/>
        <v>Francophone</v>
      </c>
    </row>
    <row r="332" spans="1:16">
      <c r="A332">
        <v>10431</v>
      </c>
      <c r="B332" t="s">
        <v>57</v>
      </c>
      <c r="C332" t="s">
        <v>58</v>
      </c>
      <c r="D332" t="s">
        <v>24</v>
      </c>
      <c r="E332" t="str">
        <f t="shared" si="15"/>
        <v>Budweiser</v>
      </c>
      <c r="F332">
        <v>250</v>
      </c>
      <c r="G332">
        <v>500</v>
      </c>
      <c r="H332">
        <v>831</v>
      </c>
      <c r="I332">
        <v>415500</v>
      </c>
      <c r="J332">
        <v>207750</v>
      </c>
      <c r="K332" t="s">
        <v>19</v>
      </c>
      <c r="L332" t="s">
        <v>20</v>
      </c>
      <c r="M332" t="str">
        <f t="shared" si="16"/>
        <v>South East</v>
      </c>
      <c r="N332" t="s">
        <v>52</v>
      </c>
      <c r="O332">
        <v>2017</v>
      </c>
      <c r="P332" t="str">
        <f t="shared" si="17"/>
        <v>Anglophone</v>
      </c>
    </row>
    <row r="333" spans="1:16">
      <c r="A333">
        <v>10432</v>
      </c>
      <c r="B333" t="s">
        <v>60</v>
      </c>
      <c r="C333" t="s">
        <v>61</v>
      </c>
      <c r="D333" t="s">
        <v>30</v>
      </c>
      <c r="E333" t="str">
        <f t="shared" si="15"/>
        <v>Castle Lite</v>
      </c>
      <c r="F333">
        <v>180</v>
      </c>
      <c r="G333">
        <v>450</v>
      </c>
      <c r="H333">
        <v>879</v>
      </c>
      <c r="I333">
        <v>395550</v>
      </c>
      <c r="J333">
        <v>237330</v>
      </c>
      <c r="K333" t="s">
        <v>25</v>
      </c>
      <c r="L333" t="s">
        <v>26</v>
      </c>
      <c r="M333" t="str">
        <f t="shared" si="16"/>
        <v>West</v>
      </c>
      <c r="N333" t="s">
        <v>53</v>
      </c>
      <c r="O333">
        <v>2017</v>
      </c>
      <c r="P333" t="str">
        <f t="shared" si="17"/>
        <v>Anglophone</v>
      </c>
    </row>
    <row r="334" spans="1:16">
      <c r="A334">
        <v>10433</v>
      </c>
      <c r="B334" t="s">
        <v>34</v>
      </c>
      <c r="C334" t="s">
        <v>35</v>
      </c>
      <c r="D334" t="s">
        <v>36</v>
      </c>
      <c r="E334" t="str">
        <f t="shared" si="15"/>
        <v>Eagle Lager</v>
      </c>
      <c r="F334">
        <v>170</v>
      </c>
      <c r="G334">
        <v>250</v>
      </c>
      <c r="H334">
        <v>756</v>
      </c>
      <c r="I334">
        <v>189000</v>
      </c>
      <c r="J334">
        <v>60480</v>
      </c>
      <c r="K334" t="s">
        <v>31</v>
      </c>
      <c r="L334" t="s">
        <v>32</v>
      </c>
      <c r="M334" t="str">
        <f t="shared" si="16"/>
        <v>South South</v>
      </c>
      <c r="N334" t="s">
        <v>56</v>
      </c>
      <c r="O334">
        <v>2017</v>
      </c>
      <c r="P334" t="str">
        <f t="shared" si="17"/>
        <v>Francophone</v>
      </c>
    </row>
    <row r="335" spans="1:16">
      <c r="A335">
        <v>10434</v>
      </c>
      <c r="B335" t="s">
        <v>64</v>
      </c>
      <c r="C335" t="s">
        <v>65</v>
      </c>
      <c r="D335" t="s">
        <v>42</v>
      </c>
      <c r="E335" t="str">
        <f t="shared" si="15"/>
        <v>Hero</v>
      </c>
      <c r="F335">
        <v>150</v>
      </c>
      <c r="G335">
        <v>200</v>
      </c>
      <c r="H335">
        <v>888</v>
      </c>
      <c r="I335">
        <v>177600</v>
      </c>
      <c r="J335">
        <v>44400</v>
      </c>
      <c r="K335" t="s">
        <v>37</v>
      </c>
      <c r="L335" t="s">
        <v>38</v>
      </c>
      <c r="M335" t="str">
        <f t="shared" si="16"/>
        <v>North West</v>
      </c>
      <c r="N335" t="s">
        <v>59</v>
      </c>
      <c r="O335">
        <v>2017</v>
      </c>
      <c r="P335" t="str">
        <f t="shared" si="17"/>
        <v>Francophone</v>
      </c>
    </row>
    <row r="336" spans="1:16">
      <c r="A336">
        <v>10435</v>
      </c>
      <c r="B336" t="s">
        <v>34</v>
      </c>
      <c r="C336" t="s">
        <v>35</v>
      </c>
      <c r="D336" t="s">
        <v>46</v>
      </c>
      <c r="E336" t="str">
        <f t="shared" si="15"/>
        <v>Beta Malt</v>
      </c>
      <c r="F336">
        <v>80</v>
      </c>
      <c r="G336">
        <v>150</v>
      </c>
      <c r="H336">
        <v>859</v>
      </c>
      <c r="I336">
        <v>128850</v>
      </c>
      <c r="J336">
        <v>60130</v>
      </c>
      <c r="K336" t="s">
        <v>43</v>
      </c>
      <c r="L336" t="s">
        <v>44</v>
      </c>
      <c r="M336" t="str">
        <f t="shared" si="16"/>
        <v>North Central</v>
      </c>
      <c r="N336" t="s">
        <v>62</v>
      </c>
      <c r="O336">
        <v>2017</v>
      </c>
      <c r="P336" t="str">
        <f t="shared" si="17"/>
        <v>Francophone</v>
      </c>
    </row>
    <row r="337" spans="1:16">
      <c r="A337">
        <v>10436</v>
      </c>
      <c r="B337" t="s">
        <v>54</v>
      </c>
      <c r="C337" t="s">
        <v>55</v>
      </c>
      <c r="D337" t="s">
        <v>51</v>
      </c>
      <c r="E337" t="str">
        <f t="shared" si="15"/>
        <v>Grand Malt</v>
      </c>
      <c r="F337">
        <v>90</v>
      </c>
      <c r="G337">
        <v>150</v>
      </c>
      <c r="H337">
        <v>761</v>
      </c>
      <c r="I337">
        <v>114150</v>
      </c>
      <c r="J337">
        <v>45660</v>
      </c>
      <c r="K337" t="s">
        <v>19</v>
      </c>
      <c r="L337" t="s">
        <v>47</v>
      </c>
      <c r="M337" t="str">
        <f t="shared" si="16"/>
        <v>North Central</v>
      </c>
      <c r="N337" t="s">
        <v>63</v>
      </c>
      <c r="O337">
        <v>2018</v>
      </c>
      <c r="P337" t="str">
        <f t="shared" si="17"/>
        <v>Anglophone</v>
      </c>
    </row>
    <row r="338" spans="1:16">
      <c r="A338">
        <v>10437</v>
      </c>
      <c r="B338" t="s">
        <v>34</v>
      </c>
      <c r="C338" t="s">
        <v>35</v>
      </c>
      <c r="D338" t="s">
        <v>18</v>
      </c>
      <c r="E338" t="str">
        <f t="shared" si="15"/>
        <v>Trophy</v>
      </c>
      <c r="F338">
        <v>150</v>
      </c>
      <c r="G338">
        <v>200</v>
      </c>
      <c r="H338">
        <v>989</v>
      </c>
      <c r="I338">
        <v>197800</v>
      </c>
      <c r="J338">
        <v>49450</v>
      </c>
      <c r="K338" t="s">
        <v>25</v>
      </c>
      <c r="L338" t="s">
        <v>20</v>
      </c>
      <c r="M338" t="str">
        <f t="shared" si="16"/>
        <v>South East</v>
      </c>
      <c r="N338" t="s">
        <v>21</v>
      </c>
      <c r="O338">
        <v>2018</v>
      </c>
      <c r="P338" t="str">
        <f t="shared" si="17"/>
        <v>Anglophone</v>
      </c>
    </row>
    <row r="339" spans="1:16">
      <c r="A339">
        <v>10438</v>
      </c>
      <c r="B339" t="s">
        <v>60</v>
      </c>
      <c r="C339" t="s">
        <v>61</v>
      </c>
      <c r="D339" t="s">
        <v>24</v>
      </c>
      <c r="E339" t="str">
        <f t="shared" si="15"/>
        <v>Budweiser</v>
      </c>
      <c r="F339">
        <v>250</v>
      </c>
      <c r="G339">
        <v>500</v>
      </c>
      <c r="H339">
        <v>824</v>
      </c>
      <c r="I339">
        <v>412000</v>
      </c>
      <c r="J339">
        <v>206000</v>
      </c>
      <c r="K339" t="s">
        <v>31</v>
      </c>
      <c r="L339" t="s">
        <v>26</v>
      </c>
      <c r="M339" t="str">
        <f t="shared" si="16"/>
        <v>West</v>
      </c>
      <c r="N339" t="s">
        <v>27</v>
      </c>
      <c r="O339">
        <v>2018</v>
      </c>
      <c r="P339" t="str">
        <f t="shared" si="17"/>
        <v>Francophone</v>
      </c>
    </row>
    <row r="340" spans="1:16">
      <c r="A340">
        <v>10439</v>
      </c>
      <c r="B340" t="s">
        <v>66</v>
      </c>
      <c r="C340" t="s">
        <v>67</v>
      </c>
      <c r="D340" t="s">
        <v>30</v>
      </c>
      <c r="E340" t="str">
        <f t="shared" si="15"/>
        <v>Castle Lite</v>
      </c>
      <c r="F340">
        <v>180</v>
      </c>
      <c r="G340">
        <v>450</v>
      </c>
      <c r="H340">
        <v>775</v>
      </c>
      <c r="I340">
        <v>348750</v>
      </c>
      <c r="J340">
        <v>209250</v>
      </c>
      <c r="K340" t="s">
        <v>37</v>
      </c>
      <c r="L340" t="s">
        <v>32</v>
      </c>
      <c r="M340" t="str">
        <f t="shared" si="16"/>
        <v>South South</v>
      </c>
      <c r="N340" t="s">
        <v>33</v>
      </c>
      <c r="O340">
        <v>2018</v>
      </c>
      <c r="P340" t="str">
        <f t="shared" si="17"/>
        <v>Francophone</v>
      </c>
    </row>
    <row r="341" spans="1:16">
      <c r="A341">
        <v>10440</v>
      </c>
      <c r="B341" t="s">
        <v>64</v>
      </c>
      <c r="C341" t="s">
        <v>65</v>
      </c>
      <c r="D341" t="s">
        <v>36</v>
      </c>
      <c r="E341" t="str">
        <f t="shared" si="15"/>
        <v>Eagle Lager</v>
      </c>
      <c r="F341">
        <v>170</v>
      </c>
      <c r="G341">
        <v>250</v>
      </c>
      <c r="H341">
        <v>980</v>
      </c>
      <c r="I341">
        <v>245000</v>
      </c>
      <c r="J341">
        <v>78400</v>
      </c>
      <c r="K341" t="s">
        <v>43</v>
      </c>
      <c r="L341" t="s">
        <v>38</v>
      </c>
      <c r="M341" t="str">
        <f t="shared" si="16"/>
        <v>North West</v>
      </c>
      <c r="N341" t="s">
        <v>39</v>
      </c>
      <c r="O341">
        <v>2017</v>
      </c>
      <c r="P341" t="str">
        <f t="shared" si="17"/>
        <v>Francophone</v>
      </c>
    </row>
    <row r="342" spans="1:16">
      <c r="A342">
        <v>10441</v>
      </c>
      <c r="B342" t="s">
        <v>60</v>
      </c>
      <c r="C342" t="s">
        <v>61</v>
      </c>
      <c r="D342" t="s">
        <v>42</v>
      </c>
      <c r="E342" t="str">
        <f t="shared" si="15"/>
        <v>Hero</v>
      </c>
      <c r="F342">
        <v>150</v>
      </c>
      <c r="G342">
        <v>200</v>
      </c>
      <c r="H342">
        <v>828</v>
      </c>
      <c r="I342">
        <v>165600</v>
      </c>
      <c r="J342">
        <v>41400</v>
      </c>
      <c r="K342" t="s">
        <v>19</v>
      </c>
      <c r="L342" t="s">
        <v>44</v>
      </c>
      <c r="M342" t="str">
        <f t="shared" si="16"/>
        <v>North Central</v>
      </c>
      <c r="N342" t="s">
        <v>45</v>
      </c>
      <c r="O342">
        <v>2019</v>
      </c>
      <c r="P342" t="str">
        <f t="shared" si="17"/>
        <v>Anglophone</v>
      </c>
    </row>
    <row r="343" spans="1:16">
      <c r="A343">
        <v>10442</v>
      </c>
      <c r="B343" t="s">
        <v>22</v>
      </c>
      <c r="C343" t="s">
        <v>23</v>
      </c>
      <c r="D343" t="s">
        <v>46</v>
      </c>
      <c r="E343" t="str">
        <f t="shared" si="15"/>
        <v>Beta Malt</v>
      </c>
      <c r="F343">
        <v>80</v>
      </c>
      <c r="G343">
        <v>150</v>
      </c>
      <c r="H343">
        <v>711</v>
      </c>
      <c r="I343">
        <v>106650</v>
      </c>
      <c r="J343">
        <v>49770</v>
      </c>
      <c r="K343" t="s">
        <v>25</v>
      </c>
      <c r="L343" t="s">
        <v>47</v>
      </c>
      <c r="M343" t="str">
        <f t="shared" si="16"/>
        <v>North Central</v>
      </c>
      <c r="N343" t="s">
        <v>48</v>
      </c>
      <c r="O343">
        <v>2019</v>
      </c>
      <c r="P343" t="str">
        <f t="shared" si="17"/>
        <v>Anglophone</v>
      </c>
    </row>
    <row r="344" spans="1:16">
      <c r="A344">
        <v>10443</v>
      </c>
      <c r="B344" t="s">
        <v>64</v>
      </c>
      <c r="C344" t="s">
        <v>65</v>
      </c>
      <c r="D344" t="s">
        <v>51</v>
      </c>
      <c r="E344" t="str">
        <f t="shared" si="15"/>
        <v>Grand Malt</v>
      </c>
      <c r="F344">
        <v>90</v>
      </c>
      <c r="G344">
        <v>150</v>
      </c>
      <c r="H344">
        <v>817</v>
      </c>
      <c r="I344">
        <v>122550</v>
      </c>
      <c r="J344">
        <v>49020</v>
      </c>
      <c r="K344" t="s">
        <v>31</v>
      </c>
      <c r="L344" t="s">
        <v>20</v>
      </c>
      <c r="M344" t="str">
        <f t="shared" si="16"/>
        <v>South East</v>
      </c>
      <c r="N344" t="s">
        <v>52</v>
      </c>
      <c r="O344">
        <v>2018</v>
      </c>
      <c r="P344" t="str">
        <f t="shared" si="17"/>
        <v>Francophone</v>
      </c>
    </row>
    <row r="345" spans="1:16">
      <c r="A345">
        <v>10444</v>
      </c>
      <c r="B345" t="s">
        <v>34</v>
      </c>
      <c r="C345" t="s">
        <v>35</v>
      </c>
      <c r="D345" t="s">
        <v>18</v>
      </c>
      <c r="E345" t="str">
        <f t="shared" si="15"/>
        <v>Trophy</v>
      </c>
      <c r="F345">
        <v>150</v>
      </c>
      <c r="G345">
        <v>200</v>
      </c>
      <c r="H345">
        <v>829</v>
      </c>
      <c r="I345">
        <v>165800</v>
      </c>
      <c r="J345">
        <v>41450</v>
      </c>
      <c r="K345" t="s">
        <v>37</v>
      </c>
      <c r="L345" t="s">
        <v>26</v>
      </c>
      <c r="M345" t="str">
        <f t="shared" si="16"/>
        <v>West</v>
      </c>
      <c r="N345" t="s">
        <v>53</v>
      </c>
      <c r="O345">
        <v>2018</v>
      </c>
      <c r="P345" t="str">
        <f t="shared" si="17"/>
        <v>Francophone</v>
      </c>
    </row>
    <row r="346" spans="1:16">
      <c r="A346">
        <v>10445</v>
      </c>
      <c r="B346" t="s">
        <v>28</v>
      </c>
      <c r="C346" t="s">
        <v>29</v>
      </c>
      <c r="D346" t="s">
        <v>24</v>
      </c>
      <c r="E346" t="str">
        <f t="shared" si="15"/>
        <v>Budweiser</v>
      </c>
      <c r="F346">
        <v>250</v>
      </c>
      <c r="G346">
        <v>500</v>
      </c>
      <c r="H346">
        <v>872</v>
      </c>
      <c r="I346">
        <v>436000</v>
      </c>
      <c r="J346">
        <v>218000</v>
      </c>
      <c r="K346" t="s">
        <v>43</v>
      </c>
      <c r="L346" t="s">
        <v>32</v>
      </c>
      <c r="M346" t="str">
        <f t="shared" si="16"/>
        <v>South South</v>
      </c>
      <c r="N346" t="s">
        <v>56</v>
      </c>
      <c r="O346">
        <v>2018</v>
      </c>
      <c r="P346" t="str">
        <f t="shared" si="17"/>
        <v>Francophone</v>
      </c>
    </row>
    <row r="347" spans="1:16">
      <c r="A347">
        <v>10446</v>
      </c>
      <c r="B347" t="s">
        <v>16</v>
      </c>
      <c r="C347" t="s">
        <v>17</v>
      </c>
      <c r="D347" t="s">
        <v>30</v>
      </c>
      <c r="E347" t="str">
        <f t="shared" si="15"/>
        <v>Castle Lite</v>
      </c>
      <c r="F347">
        <v>180</v>
      </c>
      <c r="G347">
        <v>450</v>
      </c>
      <c r="H347">
        <v>715</v>
      </c>
      <c r="I347">
        <v>321750</v>
      </c>
      <c r="J347">
        <v>193050</v>
      </c>
      <c r="K347" t="s">
        <v>19</v>
      </c>
      <c r="L347" t="s">
        <v>38</v>
      </c>
      <c r="M347" t="str">
        <f t="shared" si="16"/>
        <v>North West</v>
      </c>
      <c r="N347" t="s">
        <v>59</v>
      </c>
      <c r="O347">
        <v>2018</v>
      </c>
      <c r="P347" t="str">
        <f t="shared" si="17"/>
        <v>Anglophone</v>
      </c>
    </row>
    <row r="348" spans="1:16">
      <c r="A348">
        <v>10447</v>
      </c>
      <c r="B348" t="s">
        <v>40</v>
      </c>
      <c r="C348" t="s">
        <v>41</v>
      </c>
      <c r="D348" t="s">
        <v>36</v>
      </c>
      <c r="E348" t="str">
        <f t="shared" si="15"/>
        <v>Eagle Lager</v>
      </c>
      <c r="F348">
        <v>170</v>
      </c>
      <c r="G348">
        <v>250</v>
      </c>
      <c r="H348">
        <v>939</v>
      </c>
      <c r="I348">
        <v>234750</v>
      </c>
      <c r="J348">
        <v>75120</v>
      </c>
      <c r="K348" t="s">
        <v>25</v>
      </c>
      <c r="L348" t="s">
        <v>44</v>
      </c>
      <c r="M348" t="str">
        <f t="shared" si="16"/>
        <v>North Central</v>
      </c>
      <c r="N348" t="s">
        <v>62</v>
      </c>
      <c r="O348">
        <v>2019</v>
      </c>
      <c r="P348" t="str">
        <f t="shared" si="17"/>
        <v>Anglophone</v>
      </c>
    </row>
    <row r="349" spans="1:16">
      <c r="A349">
        <v>10448</v>
      </c>
      <c r="B349" t="s">
        <v>57</v>
      </c>
      <c r="C349" t="s">
        <v>58</v>
      </c>
      <c r="D349" t="s">
        <v>42</v>
      </c>
      <c r="E349" t="str">
        <f t="shared" si="15"/>
        <v>Hero</v>
      </c>
      <c r="F349">
        <v>150</v>
      </c>
      <c r="G349">
        <v>200</v>
      </c>
      <c r="H349">
        <v>891</v>
      </c>
      <c r="I349">
        <v>178200</v>
      </c>
      <c r="J349">
        <v>44550</v>
      </c>
      <c r="K349" t="s">
        <v>31</v>
      </c>
      <c r="L349" t="s">
        <v>47</v>
      </c>
      <c r="M349" t="str">
        <f t="shared" si="16"/>
        <v>North Central</v>
      </c>
      <c r="N349" t="s">
        <v>63</v>
      </c>
      <c r="O349">
        <v>2017</v>
      </c>
      <c r="P349" t="str">
        <f t="shared" si="17"/>
        <v>Francophone</v>
      </c>
    </row>
    <row r="350" spans="1:16">
      <c r="A350">
        <v>10449</v>
      </c>
      <c r="B350" t="s">
        <v>22</v>
      </c>
      <c r="C350" t="s">
        <v>23</v>
      </c>
      <c r="D350" t="s">
        <v>46</v>
      </c>
      <c r="E350" t="str">
        <f t="shared" si="15"/>
        <v>Beta Malt</v>
      </c>
      <c r="F350">
        <v>80</v>
      </c>
      <c r="G350">
        <v>150</v>
      </c>
      <c r="H350">
        <v>736</v>
      </c>
      <c r="I350">
        <v>110400</v>
      </c>
      <c r="J350">
        <v>51520</v>
      </c>
      <c r="K350" t="s">
        <v>37</v>
      </c>
      <c r="L350" t="s">
        <v>20</v>
      </c>
      <c r="M350" t="str">
        <f t="shared" si="16"/>
        <v>South East</v>
      </c>
      <c r="N350" t="s">
        <v>21</v>
      </c>
      <c r="O350">
        <v>2018</v>
      </c>
      <c r="P350" t="str">
        <f t="shared" si="17"/>
        <v>Francophone</v>
      </c>
    </row>
    <row r="351" spans="1:16">
      <c r="A351">
        <v>10450</v>
      </c>
      <c r="B351" t="s">
        <v>22</v>
      </c>
      <c r="C351" t="s">
        <v>23</v>
      </c>
      <c r="D351" t="s">
        <v>51</v>
      </c>
      <c r="E351" t="str">
        <f t="shared" si="15"/>
        <v>Grand Malt</v>
      </c>
      <c r="F351">
        <v>90</v>
      </c>
      <c r="G351">
        <v>150</v>
      </c>
      <c r="H351">
        <v>797</v>
      </c>
      <c r="I351">
        <v>119550</v>
      </c>
      <c r="J351">
        <v>47820</v>
      </c>
      <c r="K351" t="s">
        <v>43</v>
      </c>
      <c r="L351" t="s">
        <v>26</v>
      </c>
      <c r="M351" t="str">
        <f t="shared" si="16"/>
        <v>West</v>
      </c>
      <c r="N351" t="s">
        <v>27</v>
      </c>
      <c r="O351">
        <v>2017</v>
      </c>
      <c r="P351" t="str">
        <f t="shared" si="17"/>
        <v>Francophone</v>
      </c>
    </row>
    <row r="352" spans="1:16">
      <c r="A352">
        <v>10451</v>
      </c>
      <c r="B352" t="s">
        <v>66</v>
      </c>
      <c r="C352" t="s">
        <v>67</v>
      </c>
      <c r="D352" t="s">
        <v>18</v>
      </c>
      <c r="E352" t="str">
        <f t="shared" si="15"/>
        <v>Trophy</v>
      </c>
      <c r="F352">
        <v>150</v>
      </c>
      <c r="G352">
        <v>200</v>
      </c>
      <c r="H352">
        <v>913</v>
      </c>
      <c r="I352">
        <v>182600</v>
      </c>
      <c r="J352">
        <v>45650</v>
      </c>
      <c r="K352" t="s">
        <v>19</v>
      </c>
      <c r="L352" t="s">
        <v>32</v>
      </c>
      <c r="M352" t="str">
        <f t="shared" si="16"/>
        <v>South South</v>
      </c>
      <c r="N352" t="s">
        <v>33</v>
      </c>
      <c r="O352">
        <v>2017</v>
      </c>
      <c r="P352" t="str">
        <f t="shared" si="17"/>
        <v>Anglophone</v>
      </c>
    </row>
    <row r="353" spans="1:16">
      <c r="A353">
        <v>10452</v>
      </c>
      <c r="B353" t="s">
        <v>34</v>
      </c>
      <c r="C353" t="s">
        <v>35</v>
      </c>
      <c r="D353" t="s">
        <v>24</v>
      </c>
      <c r="E353" t="str">
        <f t="shared" si="15"/>
        <v>Budweiser</v>
      </c>
      <c r="F353">
        <v>250</v>
      </c>
      <c r="G353">
        <v>500</v>
      </c>
      <c r="H353">
        <v>710</v>
      </c>
      <c r="I353">
        <v>355000</v>
      </c>
      <c r="J353">
        <v>177500</v>
      </c>
      <c r="K353" t="s">
        <v>25</v>
      </c>
      <c r="L353" t="s">
        <v>38</v>
      </c>
      <c r="M353" t="str">
        <f t="shared" si="16"/>
        <v>North West</v>
      </c>
      <c r="N353" t="s">
        <v>39</v>
      </c>
      <c r="O353">
        <v>2017</v>
      </c>
      <c r="P353" t="str">
        <f t="shared" si="17"/>
        <v>Anglophone</v>
      </c>
    </row>
    <row r="354" spans="1:16">
      <c r="A354">
        <v>10453</v>
      </c>
      <c r="B354" t="s">
        <v>54</v>
      </c>
      <c r="C354" t="s">
        <v>55</v>
      </c>
      <c r="D354" t="s">
        <v>30</v>
      </c>
      <c r="E354" t="str">
        <f t="shared" si="15"/>
        <v>Castle Lite</v>
      </c>
      <c r="F354">
        <v>180</v>
      </c>
      <c r="G354">
        <v>450</v>
      </c>
      <c r="H354">
        <v>832</v>
      </c>
      <c r="I354">
        <v>374400</v>
      </c>
      <c r="J354">
        <v>224640</v>
      </c>
      <c r="K354" t="s">
        <v>31</v>
      </c>
      <c r="L354" t="s">
        <v>44</v>
      </c>
      <c r="M354" t="str">
        <f t="shared" si="16"/>
        <v>North Central</v>
      </c>
      <c r="N354" t="s">
        <v>45</v>
      </c>
      <c r="O354">
        <v>2019</v>
      </c>
      <c r="P354" t="str">
        <f t="shared" si="17"/>
        <v>Francophone</v>
      </c>
    </row>
    <row r="355" spans="1:16">
      <c r="A355">
        <v>10454</v>
      </c>
      <c r="B355" t="s">
        <v>66</v>
      </c>
      <c r="C355" t="s">
        <v>67</v>
      </c>
      <c r="D355" t="s">
        <v>36</v>
      </c>
      <c r="E355" t="str">
        <f t="shared" si="15"/>
        <v>Eagle Lager</v>
      </c>
      <c r="F355">
        <v>170</v>
      </c>
      <c r="G355">
        <v>250</v>
      </c>
      <c r="H355">
        <v>952</v>
      </c>
      <c r="I355">
        <v>238000</v>
      </c>
      <c r="J355">
        <v>76160</v>
      </c>
      <c r="K355" t="s">
        <v>37</v>
      </c>
      <c r="L355" t="s">
        <v>47</v>
      </c>
      <c r="M355" t="str">
        <f t="shared" si="16"/>
        <v>North Central</v>
      </c>
      <c r="N355" t="s">
        <v>48</v>
      </c>
      <c r="O355">
        <v>2019</v>
      </c>
      <c r="P355" t="str">
        <f t="shared" si="17"/>
        <v>Francophone</v>
      </c>
    </row>
    <row r="356" spans="1:16">
      <c r="A356">
        <v>10455</v>
      </c>
      <c r="B356" t="s">
        <v>28</v>
      </c>
      <c r="C356" t="s">
        <v>29</v>
      </c>
      <c r="D356" t="s">
        <v>42</v>
      </c>
      <c r="E356" t="str">
        <f t="shared" si="15"/>
        <v>Hero</v>
      </c>
      <c r="F356">
        <v>150</v>
      </c>
      <c r="G356">
        <v>200</v>
      </c>
      <c r="H356">
        <v>967</v>
      </c>
      <c r="I356">
        <v>193400</v>
      </c>
      <c r="J356">
        <v>48350</v>
      </c>
      <c r="K356" t="s">
        <v>43</v>
      </c>
      <c r="L356" t="s">
        <v>20</v>
      </c>
      <c r="M356" t="str">
        <f t="shared" si="16"/>
        <v>South East</v>
      </c>
      <c r="N356" t="s">
        <v>52</v>
      </c>
      <c r="O356">
        <v>2017</v>
      </c>
      <c r="P356" t="str">
        <f t="shared" si="17"/>
        <v>Francophone</v>
      </c>
    </row>
    <row r="357" spans="1:16">
      <c r="A357">
        <v>10456</v>
      </c>
      <c r="B357" t="s">
        <v>22</v>
      </c>
      <c r="C357" t="s">
        <v>23</v>
      </c>
      <c r="D357" t="s">
        <v>46</v>
      </c>
      <c r="E357" t="str">
        <f t="shared" si="15"/>
        <v>Beta Malt</v>
      </c>
      <c r="F357">
        <v>80</v>
      </c>
      <c r="G357">
        <v>150</v>
      </c>
      <c r="H357">
        <v>879</v>
      </c>
      <c r="I357">
        <v>131850</v>
      </c>
      <c r="J357">
        <v>61530</v>
      </c>
      <c r="K357" t="s">
        <v>19</v>
      </c>
      <c r="L357" t="s">
        <v>26</v>
      </c>
      <c r="M357" t="str">
        <f t="shared" si="16"/>
        <v>West</v>
      </c>
      <c r="N357" t="s">
        <v>53</v>
      </c>
      <c r="O357">
        <v>2018</v>
      </c>
      <c r="P357" t="str">
        <f t="shared" si="17"/>
        <v>Anglophone</v>
      </c>
    </row>
    <row r="358" spans="1:16">
      <c r="A358">
        <v>10457</v>
      </c>
      <c r="B358" t="s">
        <v>28</v>
      </c>
      <c r="C358" t="s">
        <v>29</v>
      </c>
      <c r="D358" t="s">
        <v>51</v>
      </c>
      <c r="E358" t="str">
        <f t="shared" si="15"/>
        <v>Grand Malt</v>
      </c>
      <c r="F358">
        <v>90</v>
      </c>
      <c r="G358">
        <v>150</v>
      </c>
      <c r="H358">
        <v>705</v>
      </c>
      <c r="I358">
        <v>105750</v>
      </c>
      <c r="J358">
        <v>42300</v>
      </c>
      <c r="K358" t="s">
        <v>25</v>
      </c>
      <c r="L358" t="s">
        <v>32</v>
      </c>
      <c r="M358" t="str">
        <f t="shared" si="16"/>
        <v>South South</v>
      </c>
      <c r="N358" t="s">
        <v>56</v>
      </c>
      <c r="O358">
        <v>2018</v>
      </c>
      <c r="P358" t="str">
        <f t="shared" si="17"/>
        <v>Anglophone</v>
      </c>
    </row>
    <row r="359" spans="1:16">
      <c r="A359">
        <v>10458</v>
      </c>
      <c r="B359" t="s">
        <v>49</v>
      </c>
      <c r="C359" t="s">
        <v>50</v>
      </c>
      <c r="D359" t="s">
        <v>18</v>
      </c>
      <c r="E359" t="str">
        <f t="shared" si="15"/>
        <v>Trophy</v>
      </c>
      <c r="F359">
        <v>150</v>
      </c>
      <c r="G359">
        <v>200</v>
      </c>
      <c r="H359">
        <v>878</v>
      </c>
      <c r="I359">
        <v>175600</v>
      </c>
      <c r="J359">
        <v>43900</v>
      </c>
      <c r="K359" t="s">
        <v>31</v>
      </c>
      <c r="L359" t="s">
        <v>38</v>
      </c>
      <c r="M359" t="str">
        <f t="shared" si="16"/>
        <v>North West</v>
      </c>
      <c r="N359" t="s">
        <v>59</v>
      </c>
      <c r="O359">
        <v>2018</v>
      </c>
      <c r="P359" t="str">
        <f t="shared" si="17"/>
        <v>Francophone</v>
      </c>
    </row>
    <row r="360" spans="1:16">
      <c r="A360">
        <v>10459</v>
      </c>
      <c r="B360" t="s">
        <v>40</v>
      </c>
      <c r="C360" t="s">
        <v>41</v>
      </c>
      <c r="D360" t="s">
        <v>24</v>
      </c>
      <c r="E360" t="str">
        <f t="shared" si="15"/>
        <v>Budweiser</v>
      </c>
      <c r="F360">
        <v>250</v>
      </c>
      <c r="G360">
        <v>500</v>
      </c>
      <c r="H360">
        <v>903</v>
      </c>
      <c r="I360">
        <v>451500</v>
      </c>
      <c r="J360">
        <v>225750</v>
      </c>
      <c r="K360" t="s">
        <v>37</v>
      </c>
      <c r="L360" t="s">
        <v>44</v>
      </c>
      <c r="M360" t="str">
        <f t="shared" si="16"/>
        <v>North Central</v>
      </c>
      <c r="N360" t="s">
        <v>62</v>
      </c>
      <c r="O360">
        <v>2018</v>
      </c>
      <c r="P360" t="str">
        <f t="shared" si="17"/>
        <v>Francophone</v>
      </c>
    </row>
    <row r="361" spans="1:16">
      <c r="A361">
        <v>10460</v>
      </c>
      <c r="B361" t="s">
        <v>16</v>
      </c>
      <c r="C361" t="s">
        <v>17</v>
      </c>
      <c r="D361" t="s">
        <v>30</v>
      </c>
      <c r="E361" t="str">
        <f t="shared" si="15"/>
        <v>Castle Lite</v>
      </c>
      <c r="F361">
        <v>180</v>
      </c>
      <c r="G361">
        <v>450</v>
      </c>
      <c r="H361">
        <v>791</v>
      </c>
      <c r="I361">
        <v>355950</v>
      </c>
      <c r="J361">
        <v>213570</v>
      </c>
      <c r="K361" t="s">
        <v>43</v>
      </c>
      <c r="L361" t="s">
        <v>47</v>
      </c>
      <c r="M361" t="str">
        <f t="shared" si="16"/>
        <v>North Central</v>
      </c>
      <c r="N361" t="s">
        <v>63</v>
      </c>
      <c r="O361">
        <v>2018</v>
      </c>
      <c r="P361" t="str">
        <f t="shared" si="17"/>
        <v>Francophone</v>
      </c>
    </row>
    <row r="362" spans="1:16">
      <c r="A362">
        <v>10461</v>
      </c>
      <c r="B362" t="s">
        <v>16</v>
      </c>
      <c r="C362" t="s">
        <v>17</v>
      </c>
      <c r="D362" t="s">
        <v>36</v>
      </c>
      <c r="E362" t="str">
        <f t="shared" si="15"/>
        <v>Eagle Lager</v>
      </c>
      <c r="F362">
        <v>170</v>
      </c>
      <c r="G362">
        <v>250</v>
      </c>
      <c r="H362">
        <v>895</v>
      </c>
      <c r="I362">
        <v>223750</v>
      </c>
      <c r="J362">
        <v>71600</v>
      </c>
      <c r="K362" t="s">
        <v>19</v>
      </c>
      <c r="L362" t="s">
        <v>20</v>
      </c>
      <c r="M362" t="str">
        <f t="shared" si="16"/>
        <v>South East</v>
      </c>
      <c r="N362" t="s">
        <v>21</v>
      </c>
      <c r="O362">
        <v>2018</v>
      </c>
      <c r="P362" t="str">
        <f t="shared" si="17"/>
        <v>Anglophone</v>
      </c>
    </row>
    <row r="363" spans="1:16">
      <c r="A363">
        <v>10462</v>
      </c>
      <c r="B363" t="s">
        <v>40</v>
      </c>
      <c r="C363" t="s">
        <v>41</v>
      </c>
      <c r="D363" t="s">
        <v>42</v>
      </c>
      <c r="E363" t="str">
        <f t="shared" si="15"/>
        <v>Hero</v>
      </c>
      <c r="F363">
        <v>150</v>
      </c>
      <c r="G363">
        <v>200</v>
      </c>
      <c r="H363">
        <v>759</v>
      </c>
      <c r="I363">
        <v>151800</v>
      </c>
      <c r="J363">
        <v>37950</v>
      </c>
      <c r="K363" t="s">
        <v>25</v>
      </c>
      <c r="L363" t="s">
        <v>26</v>
      </c>
      <c r="M363" t="str">
        <f t="shared" si="16"/>
        <v>West</v>
      </c>
      <c r="N363" t="s">
        <v>27</v>
      </c>
      <c r="O363">
        <v>2018</v>
      </c>
      <c r="P363" t="str">
        <f t="shared" si="17"/>
        <v>Anglophone</v>
      </c>
    </row>
    <row r="364" spans="1:16">
      <c r="A364">
        <v>10463</v>
      </c>
      <c r="B364" t="s">
        <v>16</v>
      </c>
      <c r="C364" t="s">
        <v>17</v>
      </c>
      <c r="D364" t="s">
        <v>46</v>
      </c>
      <c r="E364" t="str">
        <f t="shared" si="15"/>
        <v>Beta Malt</v>
      </c>
      <c r="F364">
        <v>80</v>
      </c>
      <c r="G364">
        <v>150</v>
      </c>
      <c r="H364">
        <v>790</v>
      </c>
      <c r="I364">
        <v>118500</v>
      </c>
      <c r="J364">
        <v>55300</v>
      </c>
      <c r="K364" t="s">
        <v>31</v>
      </c>
      <c r="L364" t="s">
        <v>32</v>
      </c>
      <c r="M364" t="str">
        <f t="shared" si="16"/>
        <v>South South</v>
      </c>
      <c r="N364" t="s">
        <v>33</v>
      </c>
      <c r="O364">
        <v>2017</v>
      </c>
      <c r="P364" t="str">
        <f t="shared" si="17"/>
        <v>Francophone</v>
      </c>
    </row>
    <row r="365" spans="1:16">
      <c r="A365">
        <v>10464</v>
      </c>
      <c r="B365" t="s">
        <v>22</v>
      </c>
      <c r="C365" t="s">
        <v>23</v>
      </c>
      <c r="D365" t="s">
        <v>51</v>
      </c>
      <c r="E365" t="str">
        <f t="shared" si="15"/>
        <v>Grand Malt</v>
      </c>
      <c r="F365">
        <v>90</v>
      </c>
      <c r="G365">
        <v>150</v>
      </c>
      <c r="H365">
        <v>722</v>
      </c>
      <c r="I365">
        <v>108300</v>
      </c>
      <c r="J365">
        <v>43320</v>
      </c>
      <c r="K365" t="s">
        <v>37</v>
      </c>
      <c r="L365" t="s">
        <v>38</v>
      </c>
      <c r="M365" t="str">
        <f t="shared" si="16"/>
        <v>North West</v>
      </c>
      <c r="N365" t="s">
        <v>39</v>
      </c>
      <c r="O365">
        <v>2017</v>
      </c>
      <c r="P365" t="str">
        <f t="shared" si="17"/>
        <v>Francophone</v>
      </c>
    </row>
    <row r="366" spans="1:16">
      <c r="A366">
        <v>10465</v>
      </c>
      <c r="B366" t="s">
        <v>28</v>
      </c>
      <c r="C366" t="s">
        <v>29</v>
      </c>
      <c r="D366" t="s">
        <v>18</v>
      </c>
      <c r="E366" t="str">
        <f t="shared" si="15"/>
        <v>Trophy</v>
      </c>
      <c r="F366">
        <v>150</v>
      </c>
      <c r="G366">
        <v>200</v>
      </c>
      <c r="H366">
        <v>888</v>
      </c>
      <c r="I366">
        <v>177600</v>
      </c>
      <c r="J366">
        <v>44400</v>
      </c>
      <c r="K366" t="s">
        <v>43</v>
      </c>
      <c r="L366" t="s">
        <v>44</v>
      </c>
      <c r="M366" t="str">
        <f t="shared" si="16"/>
        <v>North Central</v>
      </c>
      <c r="N366" t="s">
        <v>45</v>
      </c>
      <c r="O366">
        <v>2019</v>
      </c>
      <c r="P366" t="str">
        <f t="shared" si="17"/>
        <v>Francophone</v>
      </c>
    </row>
    <row r="367" spans="1:16">
      <c r="A367">
        <v>10466</v>
      </c>
      <c r="B367" t="s">
        <v>34</v>
      </c>
      <c r="C367" t="s">
        <v>35</v>
      </c>
      <c r="D367" t="s">
        <v>24</v>
      </c>
      <c r="E367" t="str">
        <f t="shared" si="15"/>
        <v>Budweiser</v>
      </c>
      <c r="F367">
        <v>250</v>
      </c>
      <c r="G367">
        <v>500</v>
      </c>
      <c r="H367">
        <v>849</v>
      </c>
      <c r="I367">
        <v>424500</v>
      </c>
      <c r="J367">
        <v>212250</v>
      </c>
      <c r="K367" t="s">
        <v>19</v>
      </c>
      <c r="L367" t="s">
        <v>47</v>
      </c>
      <c r="M367" t="str">
        <f t="shared" si="16"/>
        <v>North Central</v>
      </c>
      <c r="N367" t="s">
        <v>48</v>
      </c>
      <c r="O367">
        <v>2018</v>
      </c>
      <c r="P367" t="str">
        <f t="shared" si="17"/>
        <v>Anglophone</v>
      </c>
    </row>
    <row r="368" spans="1:16">
      <c r="A368">
        <v>10467</v>
      </c>
      <c r="B368" t="s">
        <v>40</v>
      </c>
      <c r="C368" t="s">
        <v>41</v>
      </c>
      <c r="D368" t="s">
        <v>30</v>
      </c>
      <c r="E368" t="str">
        <f t="shared" si="15"/>
        <v>Castle Lite</v>
      </c>
      <c r="F368">
        <v>180</v>
      </c>
      <c r="G368">
        <v>450</v>
      </c>
      <c r="H368">
        <v>736</v>
      </c>
      <c r="I368">
        <v>331200</v>
      </c>
      <c r="J368">
        <v>198720</v>
      </c>
      <c r="K368" t="s">
        <v>25</v>
      </c>
      <c r="L368" t="s">
        <v>20</v>
      </c>
      <c r="M368" t="str">
        <f t="shared" si="16"/>
        <v>South East</v>
      </c>
      <c r="N368" t="s">
        <v>52</v>
      </c>
      <c r="O368">
        <v>2018</v>
      </c>
      <c r="P368" t="str">
        <f t="shared" si="17"/>
        <v>Anglophone</v>
      </c>
    </row>
    <row r="369" spans="1:16">
      <c r="A369">
        <v>10468</v>
      </c>
      <c r="B369" t="s">
        <v>16</v>
      </c>
      <c r="C369" t="s">
        <v>17</v>
      </c>
      <c r="D369" t="s">
        <v>36</v>
      </c>
      <c r="E369" t="str">
        <f t="shared" si="15"/>
        <v>Eagle Lager</v>
      </c>
      <c r="F369">
        <v>170</v>
      </c>
      <c r="G369">
        <v>250</v>
      </c>
      <c r="H369">
        <v>843</v>
      </c>
      <c r="I369">
        <v>210750</v>
      </c>
      <c r="J369">
        <v>67440</v>
      </c>
      <c r="K369" t="s">
        <v>31</v>
      </c>
      <c r="L369" t="s">
        <v>26</v>
      </c>
      <c r="M369" t="str">
        <f t="shared" si="16"/>
        <v>West</v>
      </c>
      <c r="N369" t="s">
        <v>53</v>
      </c>
      <c r="O369">
        <v>2019</v>
      </c>
      <c r="P369" t="str">
        <f t="shared" si="17"/>
        <v>Francophone</v>
      </c>
    </row>
    <row r="370" spans="1:16">
      <c r="A370">
        <v>10469</v>
      </c>
      <c r="B370" t="s">
        <v>49</v>
      </c>
      <c r="C370" t="s">
        <v>50</v>
      </c>
      <c r="D370" t="s">
        <v>42</v>
      </c>
      <c r="E370" t="str">
        <f t="shared" si="15"/>
        <v>Hero</v>
      </c>
      <c r="F370">
        <v>150</v>
      </c>
      <c r="G370">
        <v>200</v>
      </c>
      <c r="H370">
        <v>999</v>
      </c>
      <c r="I370">
        <v>199800</v>
      </c>
      <c r="J370">
        <v>49950</v>
      </c>
      <c r="K370" t="s">
        <v>37</v>
      </c>
      <c r="L370" t="s">
        <v>32</v>
      </c>
      <c r="M370" t="str">
        <f t="shared" si="16"/>
        <v>South South</v>
      </c>
      <c r="N370" t="s">
        <v>56</v>
      </c>
      <c r="O370">
        <v>2018</v>
      </c>
      <c r="P370" t="str">
        <f t="shared" si="17"/>
        <v>Francophone</v>
      </c>
    </row>
    <row r="371" spans="1:16">
      <c r="A371">
        <v>10470</v>
      </c>
      <c r="B371" t="s">
        <v>34</v>
      </c>
      <c r="C371" t="s">
        <v>35</v>
      </c>
      <c r="D371" t="s">
        <v>46</v>
      </c>
      <c r="E371" t="str">
        <f t="shared" si="15"/>
        <v>Beta Malt</v>
      </c>
      <c r="F371">
        <v>80</v>
      </c>
      <c r="G371">
        <v>150</v>
      </c>
      <c r="H371">
        <v>996</v>
      </c>
      <c r="I371">
        <v>149400</v>
      </c>
      <c r="J371">
        <v>69720</v>
      </c>
      <c r="K371" t="s">
        <v>43</v>
      </c>
      <c r="L371" t="s">
        <v>38</v>
      </c>
      <c r="M371" t="str">
        <f t="shared" si="16"/>
        <v>North West</v>
      </c>
      <c r="N371" t="s">
        <v>59</v>
      </c>
      <c r="O371">
        <v>2018</v>
      </c>
      <c r="P371" t="str">
        <f t="shared" si="17"/>
        <v>Francophone</v>
      </c>
    </row>
    <row r="372" spans="1:16">
      <c r="A372">
        <v>10471</v>
      </c>
      <c r="B372" t="s">
        <v>54</v>
      </c>
      <c r="C372" t="s">
        <v>55</v>
      </c>
      <c r="D372" t="s">
        <v>51</v>
      </c>
      <c r="E372" t="str">
        <f t="shared" si="15"/>
        <v>Grand Malt</v>
      </c>
      <c r="F372">
        <v>90</v>
      </c>
      <c r="G372">
        <v>150</v>
      </c>
      <c r="H372">
        <v>718</v>
      </c>
      <c r="I372">
        <v>107700</v>
      </c>
      <c r="J372">
        <v>43080</v>
      </c>
      <c r="K372" t="s">
        <v>19</v>
      </c>
      <c r="L372" t="s">
        <v>44</v>
      </c>
      <c r="M372" t="str">
        <f t="shared" si="16"/>
        <v>North Central</v>
      </c>
      <c r="N372" t="s">
        <v>62</v>
      </c>
      <c r="O372">
        <v>2017</v>
      </c>
      <c r="P372" t="str">
        <f t="shared" si="17"/>
        <v>Anglophone</v>
      </c>
    </row>
    <row r="373" spans="1:16">
      <c r="A373">
        <v>10472</v>
      </c>
      <c r="B373" t="s">
        <v>57</v>
      </c>
      <c r="C373" t="s">
        <v>58</v>
      </c>
      <c r="D373" t="s">
        <v>18</v>
      </c>
      <c r="E373" t="str">
        <f t="shared" si="15"/>
        <v>Trophy</v>
      </c>
      <c r="F373">
        <v>150</v>
      </c>
      <c r="G373">
        <v>200</v>
      </c>
      <c r="H373">
        <v>700</v>
      </c>
      <c r="I373">
        <v>140000</v>
      </c>
      <c r="J373">
        <v>35000</v>
      </c>
      <c r="K373" t="s">
        <v>25</v>
      </c>
      <c r="L373" t="s">
        <v>47</v>
      </c>
      <c r="M373" t="str">
        <f t="shared" si="16"/>
        <v>North Central</v>
      </c>
      <c r="N373" t="s">
        <v>63</v>
      </c>
      <c r="O373">
        <v>2017</v>
      </c>
      <c r="P373" t="str">
        <f t="shared" si="17"/>
        <v>Anglophone</v>
      </c>
    </row>
    <row r="374" spans="1:16">
      <c r="A374">
        <v>10473</v>
      </c>
      <c r="B374" t="s">
        <v>60</v>
      </c>
      <c r="C374" t="s">
        <v>61</v>
      </c>
      <c r="D374" t="s">
        <v>24</v>
      </c>
      <c r="E374" t="str">
        <f t="shared" si="15"/>
        <v>Budweiser</v>
      </c>
      <c r="F374">
        <v>250</v>
      </c>
      <c r="G374">
        <v>500</v>
      </c>
      <c r="H374">
        <v>827</v>
      </c>
      <c r="I374">
        <v>413500</v>
      </c>
      <c r="J374">
        <v>206750</v>
      </c>
      <c r="K374" t="s">
        <v>31</v>
      </c>
      <c r="L374" t="s">
        <v>20</v>
      </c>
      <c r="M374" t="str">
        <f t="shared" si="16"/>
        <v>South East</v>
      </c>
      <c r="N374" t="s">
        <v>21</v>
      </c>
      <c r="O374">
        <v>2018</v>
      </c>
      <c r="P374" t="str">
        <f t="shared" si="17"/>
        <v>Francophone</v>
      </c>
    </row>
    <row r="375" spans="1:16">
      <c r="A375">
        <v>10474</v>
      </c>
      <c r="B375" t="s">
        <v>34</v>
      </c>
      <c r="C375" t="s">
        <v>35</v>
      </c>
      <c r="D375" t="s">
        <v>30</v>
      </c>
      <c r="E375" t="str">
        <f t="shared" si="15"/>
        <v>Castle Lite</v>
      </c>
      <c r="F375">
        <v>180</v>
      </c>
      <c r="G375">
        <v>450</v>
      </c>
      <c r="H375">
        <v>755</v>
      </c>
      <c r="I375">
        <v>339750</v>
      </c>
      <c r="J375">
        <v>203850</v>
      </c>
      <c r="K375" t="s">
        <v>37</v>
      </c>
      <c r="L375" t="s">
        <v>26</v>
      </c>
      <c r="M375" t="str">
        <f t="shared" si="16"/>
        <v>West</v>
      </c>
      <c r="N375" t="s">
        <v>27</v>
      </c>
      <c r="O375">
        <v>2018</v>
      </c>
      <c r="P375" t="str">
        <f t="shared" si="17"/>
        <v>Francophone</v>
      </c>
    </row>
    <row r="376" spans="1:16">
      <c r="A376">
        <v>10475</v>
      </c>
      <c r="B376" t="s">
        <v>64</v>
      </c>
      <c r="C376" t="s">
        <v>65</v>
      </c>
      <c r="D376" t="s">
        <v>36</v>
      </c>
      <c r="E376" t="str">
        <f t="shared" si="15"/>
        <v>Eagle Lager</v>
      </c>
      <c r="F376">
        <v>170</v>
      </c>
      <c r="G376">
        <v>250</v>
      </c>
      <c r="H376">
        <v>803</v>
      </c>
      <c r="I376">
        <v>200750</v>
      </c>
      <c r="J376">
        <v>64240</v>
      </c>
      <c r="K376" t="s">
        <v>43</v>
      </c>
      <c r="L376" t="s">
        <v>32</v>
      </c>
      <c r="M376" t="str">
        <f t="shared" si="16"/>
        <v>South South</v>
      </c>
      <c r="N376" t="s">
        <v>33</v>
      </c>
      <c r="O376">
        <v>2019</v>
      </c>
      <c r="P376" t="str">
        <f t="shared" si="17"/>
        <v>Francophone</v>
      </c>
    </row>
    <row r="377" spans="1:16">
      <c r="A377">
        <v>10476</v>
      </c>
      <c r="B377" t="s">
        <v>34</v>
      </c>
      <c r="C377" t="s">
        <v>35</v>
      </c>
      <c r="D377" t="s">
        <v>42</v>
      </c>
      <c r="E377" t="str">
        <f t="shared" si="15"/>
        <v>Hero</v>
      </c>
      <c r="F377">
        <v>150</v>
      </c>
      <c r="G377">
        <v>200</v>
      </c>
      <c r="H377">
        <v>731</v>
      </c>
      <c r="I377">
        <v>146200</v>
      </c>
      <c r="J377">
        <v>36550</v>
      </c>
      <c r="K377" t="s">
        <v>19</v>
      </c>
      <c r="L377" t="s">
        <v>38</v>
      </c>
      <c r="M377" t="str">
        <f t="shared" si="16"/>
        <v>North West</v>
      </c>
      <c r="N377" t="s">
        <v>39</v>
      </c>
      <c r="O377">
        <v>2019</v>
      </c>
      <c r="P377" t="str">
        <f t="shared" si="17"/>
        <v>Anglophone</v>
      </c>
    </row>
    <row r="378" spans="1:16">
      <c r="A378">
        <v>10477</v>
      </c>
      <c r="B378" t="s">
        <v>54</v>
      </c>
      <c r="C378" t="s">
        <v>55</v>
      </c>
      <c r="D378" t="s">
        <v>46</v>
      </c>
      <c r="E378" t="str">
        <f t="shared" si="15"/>
        <v>Beta Malt</v>
      </c>
      <c r="F378">
        <v>80</v>
      </c>
      <c r="G378">
        <v>150</v>
      </c>
      <c r="H378">
        <v>910</v>
      </c>
      <c r="I378">
        <v>136500</v>
      </c>
      <c r="J378">
        <v>63700</v>
      </c>
      <c r="K378" t="s">
        <v>25</v>
      </c>
      <c r="L378" t="s">
        <v>44</v>
      </c>
      <c r="M378" t="str">
        <f t="shared" si="16"/>
        <v>North Central</v>
      </c>
      <c r="N378" t="s">
        <v>45</v>
      </c>
      <c r="O378">
        <v>2019</v>
      </c>
      <c r="P378" t="str">
        <f t="shared" si="17"/>
        <v>Anglophone</v>
      </c>
    </row>
    <row r="379" spans="1:16">
      <c r="A379">
        <v>10478</v>
      </c>
      <c r="B379" t="s">
        <v>34</v>
      </c>
      <c r="C379" t="s">
        <v>35</v>
      </c>
      <c r="D379" t="s">
        <v>51</v>
      </c>
      <c r="E379" t="str">
        <f t="shared" si="15"/>
        <v>Grand Malt</v>
      </c>
      <c r="F379">
        <v>90</v>
      </c>
      <c r="G379">
        <v>150</v>
      </c>
      <c r="H379">
        <v>747</v>
      </c>
      <c r="I379">
        <v>112050</v>
      </c>
      <c r="J379">
        <v>44820</v>
      </c>
      <c r="K379" t="s">
        <v>31</v>
      </c>
      <c r="L379" t="s">
        <v>47</v>
      </c>
      <c r="M379" t="str">
        <f t="shared" si="16"/>
        <v>North Central</v>
      </c>
      <c r="N379" t="s">
        <v>48</v>
      </c>
      <c r="O379">
        <v>2017</v>
      </c>
      <c r="P379" t="str">
        <f t="shared" si="17"/>
        <v>Francophone</v>
      </c>
    </row>
    <row r="380" spans="1:16">
      <c r="A380">
        <v>10479</v>
      </c>
      <c r="B380" t="s">
        <v>60</v>
      </c>
      <c r="C380" t="s">
        <v>61</v>
      </c>
      <c r="D380" t="s">
        <v>18</v>
      </c>
      <c r="E380" t="str">
        <f t="shared" si="15"/>
        <v>Trophy</v>
      </c>
      <c r="F380">
        <v>150</v>
      </c>
      <c r="G380">
        <v>200</v>
      </c>
      <c r="H380">
        <v>994</v>
      </c>
      <c r="I380">
        <v>198800</v>
      </c>
      <c r="J380">
        <v>49700</v>
      </c>
      <c r="K380" t="s">
        <v>37</v>
      </c>
      <c r="L380" t="s">
        <v>20</v>
      </c>
      <c r="M380" t="str">
        <f t="shared" si="16"/>
        <v>South East</v>
      </c>
      <c r="N380" t="s">
        <v>52</v>
      </c>
      <c r="O380">
        <v>2017</v>
      </c>
      <c r="P380" t="str">
        <f t="shared" si="17"/>
        <v>Francophone</v>
      </c>
    </row>
    <row r="381" spans="1:16">
      <c r="A381">
        <v>10480</v>
      </c>
      <c r="B381" t="s">
        <v>66</v>
      </c>
      <c r="C381" t="s">
        <v>67</v>
      </c>
      <c r="D381" t="s">
        <v>24</v>
      </c>
      <c r="E381" t="str">
        <f t="shared" si="15"/>
        <v>Budweiser</v>
      </c>
      <c r="F381">
        <v>250</v>
      </c>
      <c r="G381">
        <v>500</v>
      </c>
      <c r="H381">
        <v>982</v>
      </c>
      <c r="I381">
        <v>491000</v>
      </c>
      <c r="J381">
        <v>245500</v>
      </c>
      <c r="K381" t="s">
        <v>43</v>
      </c>
      <c r="L381" t="s">
        <v>26</v>
      </c>
      <c r="M381" t="str">
        <f t="shared" si="16"/>
        <v>West</v>
      </c>
      <c r="N381" t="s">
        <v>53</v>
      </c>
      <c r="O381">
        <v>2017</v>
      </c>
      <c r="P381" t="str">
        <f t="shared" si="17"/>
        <v>Francophone</v>
      </c>
    </row>
    <row r="382" spans="1:16">
      <c r="A382">
        <v>10481</v>
      </c>
      <c r="B382" t="s">
        <v>64</v>
      </c>
      <c r="C382" t="s">
        <v>65</v>
      </c>
      <c r="D382" t="s">
        <v>30</v>
      </c>
      <c r="E382" t="str">
        <f t="shared" si="15"/>
        <v>Castle Lite</v>
      </c>
      <c r="F382">
        <v>180</v>
      </c>
      <c r="G382">
        <v>450</v>
      </c>
      <c r="H382">
        <v>958</v>
      </c>
      <c r="I382">
        <v>431100</v>
      </c>
      <c r="J382">
        <v>258660</v>
      </c>
      <c r="K382" t="s">
        <v>19</v>
      </c>
      <c r="L382" t="s">
        <v>32</v>
      </c>
      <c r="M382" t="str">
        <f t="shared" si="16"/>
        <v>South South</v>
      </c>
      <c r="N382" t="s">
        <v>56</v>
      </c>
      <c r="O382">
        <v>2017</v>
      </c>
      <c r="P382" t="str">
        <f t="shared" si="17"/>
        <v>Anglophone</v>
      </c>
    </row>
    <row r="383" spans="1:16">
      <c r="A383">
        <v>10482</v>
      </c>
      <c r="B383" t="s">
        <v>60</v>
      </c>
      <c r="C383" t="s">
        <v>61</v>
      </c>
      <c r="D383" t="s">
        <v>36</v>
      </c>
      <c r="E383" t="str">
        <f t="shared" si="15"/>
        <v>Eagle Lager</v>
      </c>
      <c r="F383">
        <v>170</v>
      </c>
      <c r="G383">
        <v>250</v>
      </c>
      <c r="H383">
        <v>943</v>
      </c>
      <c r="I383">
        <v>235750</v>
      </c>
      <c r="J383">
        <v>75440</v>
      </c>
      <c r="K383" t="s">
        <v>25</v>
      </c>
      <c r="L383" t="s">
        <v>38</v>
      </c>
      <c r="M383" t="str">
        <f t="shared" si="16"/>
        <v>North West</v>
      </c>
      <c r="N383" t="s">
        <v>59</v>
      </c>
      <c r="O383">
        <v>2017</v>
      </c>
      <c r="P383" t="str">
        <f t="shared" si="17"/>
        <v>Anglophone</v>
      </c>
    </row>
    <row r="384" spans="1:16">
      <c r="A384">
        <v>10483</v>
      </c>
      <c r="B384" t="s">
        <v>22</v>
      </c>
      <c r="C384" t="s">
        <v>23</v>
      </c>
      <c r="D384" t="s">
        <v>42</v>
      </c>
      <c r="E384" t="str">
        <f t="shared" si="15"/>
        <v>Hero</v>
      </c>
      <c r="F384">
        <v>150</v>
      </c>
      <c r="G384">
        <v>200</v>
      </c>
      <c r="H384">
        <v>946</v>
      </c>
      <c r="I384">
        <v>189200</v>
      </c>
      <c r="J384">
        <v>47300</v>
      </c>
      <c r="K384" t="s">
        <v>31</v>
      </c>
      <c r="L384" t="s">
        <v>44</v>
      </c>
      <c r="M384" t="str">
        <f t="shared" si="16"/>
        <v>North Central</v>
      </c>
      <c r="N384" t="s">
        <v>62</v>
      </c>
      <c r="O384">
        <v>2019</v>
      </c>
      <c r="P384" t="str">
        <f t="shared" si="17"/>
        <v>Francophone</v>
      </c>
    </row>
    <row r="385" spans="1:16">
      <c r="A385">
        <v>10484</v>
      </c>
      <c r="B385" t="s">
        <v>64</v>
      </c>
      <c r="C385" t="s">
        <v>65</v>
      </c>
      <c r="D385" t="s">
        <v>46</v>
      </c>
      <c r="E385" t="str">
        <f t="shared" si="15"/>
        <v>Beta Malt</v>
      </c>
      <c r="F385">
        <v>80</v>
      </c>
      <c r="G385">
        <v>150</v>
      </c>
      <c r="H385">
        <v>852</v>
      </c>
      <c r="I385">
        <v>127800</v>
      </c>
      <c r="J385">
        <v>59640</v>
      </c>
      <c r="K385" t="s">
        <v>37</v>
      </c>
      <c r="L385" t="s">
        <v>47</v>
      </c>
      <c r="M385" t="str">
        <f t="shared" si="16"/>
        <v>North Central</v>
      </c>
      <c r="N385" t="s">
        <v>63</v>
      </c>
      <c r="O385">
        <v>2017</v>
      </c>
      <c r="P385" t="str">
        <f t="shared" si="17"/>
        <v>Francophone</v>
      </c>
    </row>
    <row r="386" spans="1:16">
      <c r="A386">
        <v>10485</v>
      </c>
      <c r="B386" t="s">
        <v>34</v>
      </c>
      <c r="C386" t="s">
        <v>35</v>
      </c>
      <c r="D386" t="s">
        <v>51</v>
      </c>
      <c r="E386" t="str">
        <f t="shared" ref="E386:E449" si="18">PROPER(D386)</f>
        <v>Grand Malt</v>
      </c>
      <c r="F386">
        <v>90</v>
      </c>
      <c r="G386">
        <v>150</v>
      </c>
      <c r="H386">
        <v>960</v>
      </c>
      <c r="I386">
        <v>144000</v>
      </c>
      <c r="J386">
        <v>57600</v>
      </c>
      <c r="K386" t="s">
        <v>43</v>
      </c>
      <c r="L386" t="s">
        <v>20</v>
      </c>
      <c r="M386" t="str">
        <f t="shared" si="16"/>
        <v>South East</v>
      </c>
      <c r="N386" t="s">
        <v>21</v>
      </c>
      <c r="O386">
        <v>2018</v>
      </c>
      <c r="P386" t="str">
        <f t="shared" si="17"/>
        <v>Francophone</v>
      </c>
    </row>
    <row r="387" spans="1:16">
      <c r="A387">
        <v>10486</v>
      </c>
      <c r="B387" t="s">
        <v>28</v>
      </c>
      <c r="C387" t="s">
        <v>29</v>
      </c>
      <c r="D387" t="s">
        <v>18</v>
      </c>
      <c r="E387" t="str">
        <f t="shared" si="18"/>
        <v>Trophy</v>
      </c>
      <c r="F387">
        <v>150</v>
      </c>
      <c r="G387">
        <v>200</v>
      </c>
      <c r="H387">
        <v>992</v>
      </c>
      <c r="I387">
        <v>198400</v>
      </c>
      <c r="J387">
        <v>49600</v>
      </c>
      <c r="K387" t="s">
        <v>19</v>
      </c>
      <c r="L387" t="s">
        <v>26</v>
      </c>
      <c r="M387" t="str">
        <f t="shared" ref="M387:M450" si="19">IF(L387="Southeast","South East",IF(L387="west","West",IF(L387="southsouth","South South",IF(L387="northwest","North West",IF(L387="northeast","North East","North Central")))))</f>
        <v>West</v>
      </c>
      <c r="N387" t="s">
        <v>27</v>
      </c>
      <c r="O387">
        <v>2019</v>
      </c>
      <c r="P387" t="str">
        <f t="shared" ref="P387:P450" si="20">IF(K387="Ghana","Anglophone",IF(K387="Nigeria","Anglophone","Francophone"))</f>
        <v>Anglophone</v>
      </c>
    </row>
    <row r="388" spans="1:16">
      <c r="A388">
        <v>10487</v>
      </c>
      <c r="B388" t="s">
        <v>16</v>
      </c>
      <c r="C388" t="s">
        <v>17</v>
      </c>
      <c r="D388" t="s">
        <v>24</v>
      </c>
      <c r="E388" t="str">
        <f t="shared" si="18"/>
        <v>Budweiser</v>
      </c>
      <c r="F388">
        <v>250</v>
      </c>
      <c r="G388">
        <v>500</v>
      </c>
      <c r="H388">
        <v>960</v>
      </c>
      <c r="I388">
        <v>480000</v>
      </c>
      <c r="J388">
        <v>240000</v>
      </c>
      <c r="K388" t="s">
        <v>25</v>
      </c>
      <c r="L388" t="s">
        <v>32</v>
      </c>
      <c r="M388" t="str">
        <f t="shared" si="19"/>
        <v>South South</v>
      </c>
      <c r="N388" t="s">
        <v>33</v>
      </c>
      <c r="O388">
        <v>2017</v>
      </c>
      <c r="P388" t="str">
        <f t="shared" si="20"/>
        <v>Anglophone</v>
      </c>
    </row>
    <row r="389" spans="1:16">
      <c r="A389">
        <v>10488</v>
      </c>
      <c r="B389" t="s">
        <v>40</v>
      </c>
      <c r="C389" t="s">
        <v>41</v>
      </c>
      <c r="D389" t="s">
        <v>30</v>
      </c>
      <c r="E389" t="str">
        <f t="shared" si="18"/>
        <v>Castle Lite</v>
      </c>
      <c r="F389">
        <v>180</v>
      </c>
      <c r="G389">
        <v>450</v>
      </c>
      <c r="H389">
        <v>842</v>
      </c>
      <c r="I389">
        <v>378900</v>
      </c>
      <c r="J389">
        <v>227340</v>
      </c>
      <c r="K389" t="s">
        <v>31</v>
      </c>
      <c r="L389" t="s">
        <v>38</v>
      </c>
      <c r="M389" t="str">
        <f t="shared" si="19"/>
        <v>North West</v>
      </c>
      <c r="N389" t="s">
        <v>39</v>
      </c>
      <c r="O389">
        <v>2018</v>
      </c>
      <c r="P389" t="str">
        <f t="shared" si="20"/>
        <v>Francophone</v>
      </c>
    </row>
    <row r="390" spans="1:16">
      <c r="A390">
        <v>10489</v>
      </c>
      <c r="B390" t="s">
        <v>57</v>
      </c>
      <c r="C390" t="s">
        <v>58</v>
      </c>
      <c r="D390" t="s">
        <v>36</v>
      </c>
      <c r="E390" t="str">
        <f t="shared" si="18"/>
        <v>Eagle Lager</v>
      </c>
      <c r="F390">
        <v>170</v>
      </c>
      <c r="G390">
        <v>250</v>
      </c>
      <c r="H390">
        <v>750</v>
      </c>
      <c r="I390">
        <v>187500</v>
      </c>
      <c r="J390">
        <v>60000</v>
      </c>
      <c r="K390" t="s">
        <v>37</v>
      </c>
      <c r="L390" t="s">
        <v>44</v>
      </c>
      <c r="M390" t="str">
        <f t="shared" si="19"/>
        <v>North Central</v>
      </c>
      <c r="N390" t="s">
        <v>45</v>
      </c>
      <c r="O390">
        <v>2018</v>
      </c>
      <c r="P390" t="str">
        <f t="shared" si="20"/>
        <v>Francophone</v>
      </c>
    </row>
    <row r="391" spans="1:16">
      <c r="A391">
        <v>10490</v>
      </c>
      <c r="B391" t="s">
        <v>22</v>
      </c>
      <c r="C391" t="s">
        <v>23</v>
      </c>
      <c r="D391" t="s">
        <v>42</v>
      </c>
      <c r="E391" t="str">
        <f t="shared" si="18"/>
        <v>Hero</v>
      </c>
      <c r="F391">
        <v>150</v>
      </c>
      <c r="G391">
        <v>200</v>
      </c>
      <c r="H391">
        <v>796</v>
      </c>
      <c r="I391">
        <v>159200</v>
      </c>
      <c r="J391">
        <v>39800</v>
      </c>
      <c r="K391" t="s">
        <v>43</v>
      </c>
      <c r="L391" t="s">
        <v>47</v>
      </c>
      <c r="M391" t="str">
        <f t="shared" si="19"/>
        <v>North Central</v>
      </c>
      <c r="N391" t="s">
        <v>48</v>
      </c>
      <c r="O391">
        <v>2018</v>
      </c>
      <c r="P391" t="str">
        <f t="shared" si="20"/>
        <v>Francophone</v>
      </c>
    </row>
    <row r="392" spans="1:16">
      <c r="A392">
        <v>10491</v>
      </c>
      <c r="B392" t="s">
        <v>22</v>
      </c>
      <c r="C392" t="s">
        <v>23</v>
      </c>
      <c r="D392" t="s">
        <v>46</v>
      </c>
      <c r="E392" t="str">
        <f t="shared" si="18"/>
        <v>Beta Malt</v>
      </c>
      <c r="F392">
        <v>80</v>
      </c>
      <c r="G392">
        <v>150</v>
      </c>
      <c r="H392">
        <v>944</v>
      </c>
      <c r="I392">
        <v>141600</v>
      </c>
      <c r="J392">
        <v>66080</v>
      </c>
      <c r="K392" t="s">
        <v>19</v>
      </c>
      <c r="L392" t="s">
        <v>20</v>
      </c>
      <c r="M392" t="str">
        <f t="shared" si="19"/>
        <v>South East</v>
      </c>
      <c r="N392" t="s">
        <v>52</v>
      </c>
      <c r="O392">
        <v>2018</v>
      </c>
      <c r="P392" t="str">
        <f t="shared" si="20"/>
        <v>Anglophone</v>
      </c>
    </row>
    <row r="393" spans="1:16">
      <c r="A393">
        <v>10492</v>
      </c>
      <c r="B393" t="s">
        <v>66</v>
      </c>
      <c r="C393" t="s">
        <v>67</v>
      </c>
      <c r="D393" t="s">
        <v>51</v>
      </c>
      <c r="E393" t="str">
        <f t="shared" si="18"/>
        <v>Grand Malt</v>
      </c>
      <c r="F393">
        <v>90</v>
      </c>
      <c r="G393">
        <v>150</v>
      </c>
      <c r="H393">
        <v>854</v>
      </c>
      <c r="I393">
        <v>128100</v>
      </c>
      <c r="J393">
        <v>51240</v>
      </c>
      <c r="K393" t="s">
        <v>25</v>
      </c>
      <c r="L393" t="s">
        <v>26</v>
      </c>
      <c r="M393" t="str">
        <f t="shared" si="19"/>
        <v>West</v>
      </c>
      <c r="N393" t="s">
        <v>53</v>
      </c>
      <c r="O393">
        <v>2019</v>
      </c>
      <c r="P393" t="str">
        <f t="shared" si="20"/>
        <v>Anglophone</v>
      </c>
    </row>
    <row r="394" spans="1:16">
      <c r="A394">
        <v>10493</v>
      </c>
      <c r="B394" t="s">
        <v>34</v>
      </c>
      <c r="C394" t="s">
        <v>35</v>
      </c>
      <c r="D394" t="s">
        <v>18</v>
      </c>
      <c r="E394" t="str">
        <f t="shared" si="18"/>
        <v>Trophy</v>
      </c>
      <c r="F394">
        <v>150</v>
      </c>
      <c r="G394">
        <v>200</v>
      </c>
      <c r="H394">
        <v>926</v>
      </c>
      <c r="I394">
        <v>185200</v>
      </c>
      <c r="J394">
        <v>46300</v>
      </c>
      <c r="K394" t="s">
        <v>31</v>
      </c>
      <c r="L394" t="s">
        <v>32</v>
      </c>
      <c r="M394" t="str">
        <f t="shared" si="19"/>
        <v>South South</v>
      </c>
      <c r="N394" t="s">
        <v>56</v>
      </c>
      <c r="O394">
        <v>2019</v>
      </c>
      <c r="P394" t="str">
        <f t="shared" si="20"/>
        <v>Francophone</v>
      </c>
    </row>
    <row r="395" spans="1:16">
      <c r="A395">
        <v>10494</v>
      </c>
      <c r="B395" t="s">
        <v>54</v>
      </c>
      <c r="C395" t="s">
        <v>55</v>
      </c>
      <c r="D395" t="s">
        <v>24</v>
      </c>
      <c r="E395" t="str">
        <f t="shared" si="18"/>
        <v>Budweiser</v>
      </c>
      <c r="F395">
        <v>250</v>
      </c>
      <c r="G395">
        <v>500</v>
      </c>
      <c r="H395">
        <v>808</v>
      </c>
      <c r="I395">
        <v>404000</v>
      </c>
      <c r="J395">
        <v>202000</v>
      </c>
      <c r="K395" t="s">
        <v>37</v>
      </c>
      <c r="L395" t="s">
        <v>38</v>
      </c>
      <c r="M395" t="str">
        <f t="shared" si="19"/>
        <v>North West</v>
      </c>
      <c r="N395" t="s">
        <v>59</v>
      </c>
      <c r="O395">
        <v>2017</v>
      </c>
      <c r="P395" t="str">
        <f t="shared" si="20"/>
        <v>Francophone</v>
      </c>
    </row>
    <row r="396" spans="1:16">
      <c r="A396">
        <v>10495</v>
      </c>
      <c r="B396" t="s">
        <v>66</v>
      </c>
      <c r="C396" t="s">
        <v>67</v>
      </c>
      <c r="D396" t="s">
        <v>30</v>
      </c>
      <c r="E396" t="str">
        <f t="shared" si="18"/>
        <v>Castle Lite</v>
      </c>
      <c r="F396">
        <v>180</v>
      </c>
      <c r="G396">
        <v>450</v>
      </c>
      <c r="H396">
        <v>883</v>
      </c>
      <c r="I396">
        <v>397350</v>
      </c>
      <c r="J396">
        <v>238410</v>
      </c>
      <c r="K396" t="s">
        <v>43</v>
      </c>
      <c r="L396" t="s">
        <v>44</v>
      </c>
      <c r="M396" t="str">
        <f t="shared" si="19"/>
        <v>North Central</v>
      </c>
      <c r="N396" t="s">
        <v>62</v>
      </c>
      <c r="O396">
        <v>2019</v>
      </c>
      <c r="P396" t="str">
        <f t="shared" si="20"/>
        <v>Francophone</v>
      </c>
    </row>
    <row r="397" spans="1:16">
      <c r="A397">
        <v>10496</v>
      </c>
      <c r="B397" t="s">
        <v>28</v>
      </c>
      <c r="C397" t="s">
        <v>29</v>
      </c>
      <c r="D397" t="s">
        <v>36</v>
      </c>
      <c r="E397" t="str">
        <f t="shared" si="18"/>
        <v>Eagle Lager</v>
      </c>
      <c r="F397">
        <v>170</v>
      </c>
      <c r="G397">
        <v>250</v>
      </c>
      <c r="H397">
        <v>958</v>
      </c>
      <c r="I397">
        <v>239500</v>
      </c>
      <c r="J397">
        <v>76640</v>
      </c>
      <c r="K397" t="s">
        <v>19</v>
      </c>
      <c r="L397" t="s">
        <v>47</v>
      </c>
      <c r="M397" t="str">
        <f t="shared" si="19"/>
        <v>North Central</v>
      </c>
      <c r="N397" t="s">
        <v>63</v>
      </c>
      <c r="O397">
        <v>2019</v>
      </c>
      <c r="P397" t="str">
        <f t="shared" si="20"/>
        <v>Anglophone</v>
      </c>
    </row>
    <row r="398" spans="1:16">
      <c r="A398">
        <v>10497</v>
      </c>
      <c r="B398" t="s">
        <v>22</v>
      </c>
      <c r="C398" t="s">
        <v>23</v>
      </c>
      <c r="D398" t="s">
        <v>42</v>
      </c>
      <c r="E398" t="str">
        <f t="shared" si="18"/>
        <v>Hero</v>
      </c>
      <c r="F398">
        <v>150</v>
      </c>
      <c r="G398">
        <v>200</v>
      </c>
      <c r="H398">
        <v>984</v>
      </c>
      <c r="I398">
        <v>196800</v>
      </c>
      <c r="J398">
        <v>49200</v>
      </c>
      <c r="K398" t="s">
        <v>25</v>
      </c>
      <c r="L398" t="s">
        <v>20</v>
      </c>
      <c r="M398" t="str">
        <f t="shared" si="19"/>
        <v>South East</v>
      </c>
      <c r="N398" t="s">
        <v>21</v>
      </c>
      <c r="O398">
        <v>2019</v>
      </c>
      <c r="P398" t="str">
        <f t="shared" si="20"/>
        <v>Anglophone</v>
      </c>
    </row>
    <row r="399" spans="1:16">
      <c r="A399">
        <v>10498</v>
      </c>
      <c r="B399" t="s">
        <v>28</v>
      </c>
      <c r="C399" t="s">
        <v>29</v>
      </c>
      <c r="D399" t="s">
        <v>46</v>
      </c>
      <c r="E399" t="str">
        <f t="shared" si="18"/>
        <v>Beta Malt</v>
      </c>
      <c r="F399">
        <v>80</v>
      </c>
      <c r="G399">
        <v>150</v>
      </c>
      <c r="H399">
        <v>765</v>
      </c>
      <c r="I399">
        <v>114750</v>
      </c>
      <c r="J399">
        <v>53550</v>
      </c>
      <c r="K399" t="s">
        <v>31</v>
      </c>
      <c r="L399" t="s">
        <v>26</v>
      </c>
      <c r="M399" t="str">
        <f t="shared" si="19"/>
        <v>West</v>
      </c>
      <c r="N399" t="s">
        <v>27</v>
      </c>
      <c r="O399">
        <v>2017</v>
      </c>
      <c r="P399" t="str">
        <f t="shared" si="20"/>
        <v>Francophone</v>
      </c>
    </row>
    <row r="400" spans="1:16">
      <c r="A400">
        <v>10499</v>
      </c>
      <c r="B400" t="s">
        <v>49</v>
      </c>
      <c r="C400" t="s">
        <v>50</v>
      </c>
      <c r="D400" t="s">
        <v>51</v>
      </c>
      <c r="E400" t="str">
        <f t="shared" si="18"/>
        <v>Grand Malt</v>
      </c>
      <c r="F400">
        <v>90</v>
      </c>
      <c r="G400">
        <v>150</v>
      </c>
      <c r="H400">
        <v>956</v>
      </c>
      <c r="I400">
        <v>143400</v>
      </c>
      <c r="J400">
        <v>57360</v>
      </c>
      <c r="K400" t="s">
        <v>37</v>
      </c>
      <c r="L400" t="s">
        <v>32</v>
      </c>
      <c r="M400" t="str">
        <f t="shared" si="19"/>
        <v>South South</v>
      </c>
      <c r="N400" t="s">
        <v>33</v>
      </c>
      <c r="O400">
        <v>2017</v>
      </c>
      <c r="P400" t="str">
        <f t="shared" si="20"/>
        <v>Francophone</v>
      </c>
    </row>
    <row r="401" spans="1:16">
      <c r="A401">
        <v>10500</v>
      </c>
      <c r="B401" t="s">
        <v>40</v>
      </c>
      <c r="C401" t="s">
        <v>41</v>
      </c>
      <c r="D401" t="s">
        <v>18</v>
      </c>
      <c r="E401" t="str">
        <f t="shared" si="18"/>
        <v>Trophy</v>
      </c>
      <c r="F401">
        <v>150</v>
      </c>
      <c r="G401">
        <v>200</v>
      </c>
      <c r="H401">
        <v>931</v>
      </c>
      <c r="I401">
        <v>186200</v>
      </c>
      <c r="J401">
        <v>46550</v>
      </c>
      <c r="K401" t="s">
        <v>43</v>
      </c>
      <c r="L401" t="s">
        <v>38</v>
      </c>
      <c r="M401" t="str">
        <f t="shared" si="19"/>
        <v>North West</v>
      </c>
      <c r="N401" t="s">
        <v>39</v>
      </c>
      <c r="O401">
        <v>2019</v>
      </c>
      <c r="P401" t="str">
        <f t="shared" si="20"/>
        <v>Francophone</v>
      </c>
    </row>
    <row r="402" spans="1:16">
      <c r="A402">
        <v>10501</v>
      </c>
      <c r="B402" t="s">
        <v>16</v>
      </c>
      <c r="C402" t="s">
        <v>17</v>
      </c>
      <c r="D402" t="s">
        <v>24</v>
      </c>
      <c r="E402" t="str">
        <f t="shared" si="18"/>
        <v>Budweiser</v>
      </c>
      <c r="F402">
        <v>250</v>
      </c>
      <c r="G402">
        <v>500</v>
      </c>
      <c r="H402">
        <v>718</v>
      </c>
      <c r="I402">
        <v>359000</v>
      </c>
      <c r="J402">
        <v>179500</v>
      </c>
      <c r="K402" t="s">
        <v>19</v>
      </c>
      <c r="L402" t="s">
        <v>44</v>
      </c>
      <c r="M402" t="str">
        <f t="shared" si="19"/>
        <v>North Central</v>
      </c>
      <c r="N402" t="s">
        <v>45</v>
      </c>
      <c r="O402">
        <v>2018</v>
      </c>
      <c r="P402" t="str">
        <f t="shared" si="20"/>
        <v>Anglophone</v>
      </c>
    </row>
    <row r="403" spans="1:16">
      <c r="A403">
        <v>10502</v>
      </c>
      <c r="B403" t="s">
        <v>16</v>
      </c>
      <c r="C403" t="s">
        <v>17</v>
      </c>
      <c r="D403" t="s">
        <v>30</v>
      </c>
      <c r="E403" t="str">
        <f t="shared" si="18"/>
        <v>Castle Lite</v>
      </c>
      <c r="F403">
        <v>180</v>
      </c>
      <c r="G403">
        <v>450</v>
      </c>
      <c r="H403">
        <v>776</v>
      </c>
      <c r="I403">
        <v>349200</v>
      </c>
      <c r="J403">
        <v>209520</v>
      </c>
      <c r="K403" t="s">
        <v>25</v>
      </c>
      <c r="L403" t="s">
        <v>47</v>
      </c>
      <c r="M403" t="str">
        <f t="shared" si="19"/>
        <v>North Central</v>
      </c>
      <c r="N403" t="s">
        <v>48</v>
      </c>
      <c r="O403">
        <v>2018</v>
      </c>
      <c r="P403" t="str">
        <f t="shared" si="20"/>
        <v>Anglophone</v>
      </c>
    </row>
    <row r="404" spans="1:16">
      <c r="A404">
        <v>10503</v>
      </c>
      <c r="B404" t="s">
        <v>40</v>
      </c>
      <c r="C404" t="s">
        <v>41</v>
      </c>
      <c r="D404" t="s">
        <v>36</v>
      </c>
      <c r="E404" t="str">
        <f t="shared" si="18"/>
        <v>Eagle Lager</v>
      </c>
      <c r="F404">
        <v>170</v>
      </c>
      <c r="G404">
        <v>250</v>
      </c>
      <c r="H404">
        <v>836</v>
      </c>
      <c r="I404">
        <v>209000</v>
      </c>
      <c r="J404">
        <v>66880</v>
      </c>
      <c r="K404" t="s">
        <v>31</v>
      </c>
      <c r="L404" t="s">
        <v>20</v>
      </c>
      <c r="M404" t="str">
        <f t="shared" si="19"/>
        <v>South East</v>
      </c>
      <c r="N404" t="s">
        <v>52</v>
      </c>
      <c r="O404">
        <v>2018</v>
      </c>
      <c r="P404" t="str">
        <f t="shared" si="20"/>
        <v>Francophone</v>
      </c>
    </row>
    <row r="405" spans="1:16">
      <c r="A405">
        <v>10504</v>
      </c>
      <c r="B405" t="s">
        <v>34</v>
      </c>
      <c r="C405" t="s">
        <v>35</v>
      </c>
      <c r="D405" t="s">
        <v>42</v>
      </c>
      <c r="E405" t="str">
        <f t="shared" si="18"/>
        <v>Hero</v>
      </c>
      <c r="F405">
        <v>150</v>
      </c>
      <c r="G405">
        <v>200</v>
      </c>
      <c r="H405">
        <v>730</v>
      </c>
      <c r="I405">
        <v>146000</v>
      </c>
      <c r="J405">
        <v>36500</v>
      </c>
      <c r="K405" t="s">
        <v>37</v>
      </c>
      <c r="L405" t="s">
        <v>26</v>
      </c>
      <c r="M405" t="str">
        <f t="shared" si="19"/>
        <v>West</v>
      </c>
      <c r="N405" t="s">
        <v>53</v>
      </c>
      <c r="O405">
        <v>2017</v>
      </c>
      <c r="P405" t="str">
        <f t="shared" si="20"/>
        <v>Francophone</v>
      </c>
    </row>
    <row r="406" spans="1:16">
      <c r="A406">
        <v>10505</v>
      </c>
      <c r="B406" t="s">
        <v>54</v>
      </c>
      <c r="C406" t="s">
        <v>55</v>
      </c>
      <c r="D406" t="s">
        <v>46</v>
      </c>
      <c r="E406" t="str">
        <f t="shared" si="18"/>
        <v>Beta Malt</v>
      </c>
      <c r="F406">
        <v>80</v>
      </c>
      <c r="G406">
        <v>150</v>
      </c>
      <c r="H406">
        <v>741</v>
      </c>
      <c r="I406">
        <v>111150</v>
      </c>
      <c r="J406">
        <v>51870</v>
      </c>
      <c r="K406" t="s">
        <v>43</v>
      </c>
      <c r="L406" t="s">
        <v>32</v>
      </c>
      <c r="M406" t="str">
        <f t="shared" si="19"/>
        <v>South South</v>
      </c>
      <c r="N406" t="s">
        <v>56</v>
      </c>
      <c r="O406">
        <v>2017</v>
      </c>
      <c r="P406" t="str">
        <f t="shared" si="20"/>
        <v>Francophone</v>
      </c>
    </row>
    <row r="407" spans="1:16">
      <c r="A407">
        <v>10506</v>
      </c>
      <c r="B407" t="s">
        <v>66</v>
      </c>
      <c r="C407" t="s">
        <v>67</v>
      </c>
      <c r="D407" t="s">
        <v>51</v>
      </c>
      <c r="E407" t="str">
        <f t="shared" si="18"/>
        <v>Grand Malt</v>
      </c>
      <c r="F407">
        <v>90</v>
      </c>
      <c r="G407">
        <v>150</v>
      </c>
      <c r="H407">
        <v>982</v>
      </c>
      <c r="I407">
        <v>147300</v>
      </c>
      <c r="J407">
        <v>58920</v>
      </c>
      <c r="K407" t="s">
        <v>19</v>
      </c>
      <c r="L407" t="s">
        <v>38</v>
      </c>
      <c r="M407" t="str">
        <f t="shared" si="19"/>
        <v>North West</v>
      </c>
      <c r="N407" t="s">
        <v>59</v>
      </c>
      <c r="O407">
        <v>2019</v>
      </c>
      <c r="P407" t="str">
        <f t="shared" si="20"/>
        <v>Anglophone</v>
      </c>
    </row>
    <row r="408" spans="1:16">
      <c r="A408">
        <v>10507</v>
      </c>
      <c r="B408" t="s">
        <v>28</v>
      </c>
      <c r="C408" t="s">
        <v>29</v>
      </c>
      <c r="D408" t="s">
        <v>18</v>
      </c>
      <c r="E408" t="str">
        <f t="shared" si="18"/>
        <v>Trophy</v>
      </c>
      <c r="F408">
        <v>150</v>
      </c>
      <c r="G408">
        <v>200</v>
      </c>
      <c r="H408">
        <v>724</v>
      </c>
      <c r="I408">
        <v>144800</v>
      </c>
      <c r="J408">
        <v>36200</v>
      </c>
      <c r="K408" t="s">
        <v>25</v>
      </c>
      <c r="L408" t="s">
        <v>44</v>
      </c>
      <c r="M408" t="str">
        <f t="shared" si="19"/>
        <v>North Central</v>
      </c>
      <c r="N408" t="s">
        <v>62</v>
      </c>
      <c r="O408">
        <v>2019</v>
      </c>
      <c r="P408" t="str">
        <f t="shared" si="20"/>
        <v>Anglophone</v>
      </c>
    </row>
    <row r="409" spans="1:16">
      <c r="A409">
        <v>10508</v>
      </c>
      <c r="B409" t="s">
        <v>22</v>
      </c>
      <c r="C409" t="s">
        <v>23</v>
      </c>
      <c r="D409" t="s">
        <v>24</v>
      </c>
      <c r="E409" t="str">
        <f t="shared" si="18"/>
        <v>Budweiser</v>
      </c>
      <c r="F409">
        <v>250</v>
      </c>
      <c r="G409">
        <v>500</v>
      </c>
      <c r="H409">
        <v>906</v>
      </c>
      <c r="I409">
        <v>453000</v>
      </c>
      <c r="J409">
        <v>226500</v>
      </c>
      <c r="K409" t="s">
        <v>31</v>
      </c>
      <c r="L409" t="s">
        <v>47</v>
      </c>
      <c r="M409" t="str">
        <f t="shared" si="19"/>
        <v>North Central</v>
      </c>
      <c r="N409" t="s">
        <v>63</v>
      </c>
      <c r="O409">
        <v>2018</v>
      </c>
      <c r="P409" t="str">
        <f t="shared" si="20"/>
        <v>Francophone</v>
      </c>
    </row>
    <row r="410" spans="1:16">
      <c r="A410">
        <v>10509</v>
      </c>
      <c r="B410" t="s">
        <v>28</v>
      </c>
      <c r="C410" t="s">
        <v>29</v>
      </c>
      <c r="D410" t="s">
        <v>30</v>
      </c>
      <c r="E410" t="str">
        <f t="shared" si="18"/>
        <v>Castle Lite</v>
      </c>
      <c r="F410">
        <v>180</v>
      </c>
      <c r="G410">
        <v>450</v>
      </c>
      <c r="H410">
        <v>907</v>
      </c>
      <c r="I410">
        <v>408150</v>
      </c>
      <c r="J410">
        <v>244890</v>
      </c>
      <c r="K410" t="s">
        <v>37</v>
      </c>
      <c r="L410" t="s">
        <v>20</v>
      </c>
      <c r="M410" t="str">
        <f t="shared" si="19"/>
        <v>South East</v>
      </c>
      <c r="N410" t="s">
        <v>21</v>
      </c>
      <c r="O410">
        <v>2018</v>
      </c>
      <c r="P410" t="str">
        <f t="shared" si="20"/>
        <v>Francophone</v>
      </c>
    </row>
    <row r="411" spans="1:16">
      <c r="A411">
        <v>10510</v>
      </c>
      <c r="B411" t="s">
        <v>49</v>
      </c>
      <c r="C411" t="s">
        <v>50</v>
      </c>
      <c r="D411" t="s">
        <v>36</v>
      </c>
      <c r="E411" t="str">
        <f t="shared" si="18"/>
        <v>Eagle Lager</v>
      </c>
      <c r="F411">
        <v>170</v>
      </c>
      <c r="G411">
        <v>250</v>
      </c>
      <c r="H411">
        <v>712</v>
      </c>
      <c r="I411">
        <v>178000</v>
      </c>
      <c r="J411">
        <v>56960</v>
      </c>
      <c r="K411" t="s">
        <v>43</v>
      </c>
      <c r="L411" t="s">
        <v>26</v>
      </c>
      <c r="M411" t="str">
        <f t="shared" si="19"/>
        <v>West</v>
      </c>
      <c r="N411" t="s">
        <v>27</v>
      </c>
      <c r="O411">
        <v>2019</v>
      </c>
      <c r="P411" t="str">
        <f t="shared" si="20"/>
        <v>Francophone</v>
      </c>
    </row>
    <row r="412" spans="1:16">
      <c r="A412">
        <v>10511</v>
      </c>
      <c r="B412" t="s">
        <v>40</v>
      </c>
      <c r="C412" t="s">
        <v>41</v>
      </c>
      <c r="D412" t="s">
        <v>42</v>
      </c>
      <c r="E412" t="str">
        <f t="shared" si="18"/>
        <v>Hero</v>
      </c>
      <c r="F412">
        <v>150</v>
      </c>
      <c r="G412">
        <v>200</v>
      </c>
      <c r="H412">
        <v>859</v>
      </c>
      <c r="I412">
        <v>171800</v>
      </c>
      <c r="J412">
        <v>42950</v>
      </c>
      <c r="K412" t="s">
        <v>19</v>
      </c>
      <c r="L412" t="s">
        <v>32</v>
      </c>
      <c r="M412" t="str">
        <f t="shared" si="19"/>
        <v>South South</v>
      </c>
      <c r="N412" t="s">
        <v>33</v>
      </c>
      <c r="O412">
        <v>2018</v>
      </c>
      <c r="P412" t="str">
        <f t="shared" si="20"/>
        <v>Anglophone</v>
      </c>
    </row>
    <row r="413" spans="1:16">
      <c r="A413">
        <v>10512</v>
      </c>
      <c r="B413" t="s">
        <v>16</v>
      </c>
      <c r="C413" t="s">
        <v>17</v>
      </c>
      <c r="D413" t="s">
        <v>46</v>
      </c>
      <c r="E413" t="str">
        <f t="shared" si="18"/>
        <v>Beta Malt</v>
      </c>
      <c r="F413">
        <v>80</v>
      </c>
      <c r="G413">
        <v>150</v>
      </c>
      <c r="H413">
        <v>770</v>
      </c>
      <c r="I413">
        <v>115500</v>
      </c>
      <c r="J413">
        <v>53900</v>
      </c>
      <c r="K413" t="s">
        <v>25</v>
      </c>
      <c r="L413" t="s">
        <v>38</v>
      </c>
      <c r="M413" t="str">
        <f t="shared" si="19"/>
        <v>North West</v>
      </c>
      <c r="N413" t="s">
        <v>39</v>
      </c>
      <c r="O413">
        <v>2018</v>
      </c>
      <c r="P413" t="str">
        <f t="shared" si="20"/>
        <v>Anglophone</v>
      </c>
    </row>
    <row r="414" spans="1:16">
      <c r="A414">
        <v>10513</v>
      </c>
      <c r="B414" t="s">
        <v>16</v>
      </c>
      <c r="C414" t="s">
        <v>17</v>
      </c>
      <c r="D414" t="s">
        <v>51</v>
      </c>
      <c r="E414" t="str">
        <f t="shared" si="18"/>
        <v>Grand Malt</v>
      </c>
      <c r="F414">
        <v>90</v>
      </c>
      <c r="G414">
        <v>150</v>
      </c>
      <c r="H414">
        <v>775</v>
      </c>
      <c r="I414">
        <v>116250</v>
      </c>
      <c r="J414">
        <v>46500</v>
      </c>
      <c r="K414" t="s">
        <v>31</v>
      </c>
      <c r="L414" t="s">
        <v>44</v>
      </c>
      <c r="M414" t="str">
        <f t="shared" si="19"/>
        <v>North Central</v>
      </c>
      <c r="N414" t="s">
        <v>45</v>
      </c>
      <c r="O414">
        <v>2019</v>
      </c>
      <c r="P414" t="str">
        <f t="shared" si="20"/>
        <v>Francophone</v>
      </c>
    </row>
    <row r="415" spans="1:16">
      <c r="A415">
        <v>10514</v>
      </c>
      <c r="B415" t="s">
        <v>40</v>
      </c>
      <c r="C415" t="s">
        <v>41</v>
      </c>
      <c r="D415" t="s">
        <v>18</v>
      </c>
      <c r="E415" t="str">
        <f t="shared" si="18"/>
        <v>Trophy</v>
      </c>
      <c r="F415">
        <v>150</v>
      </c>
      <c r="G415">
        <v>200</v>
      </c>
      <c r="H415">
        <v>820</v>
      </c>
      <c r="I415">
        <v>164000</v>
      </c>
      <c r="J415">
        <v>41000</v>
      </c>
      <c r="K415" t="s">
        <v>37</v>
      </c>
      <c r="L415" t="s">
        <v>47</v>
      </c>
      <c r="M415" t="str">
        <f t="shared" si="19"/>
        <v>North Central</v>
      </c>
      <c r="N415" t="s">
        <v>48</v>
      </c>
      <c r="O415">
        <v>2019</v>
      </c>
      <c r="P415" t="str">
        <f t="shared" si="20"/>
        <v>Francophone</v>
      </c>
    </row>
    <row r="416" spans="1:16">
      <c r="A416">
        <v>10515</v>
      </c>
      <c r="B416" t="s">
        <v>16</v>
      </c>
      <c r="C416" t="s">
        <v>17</v>
      </c>
      <c r="D416" t="s">
        <v>24</v>
      </c>
      <c r="E416" t="str">
        <f t="shared" si="18"/>
        <v>Budweiser</v>
      </c>
      <c r="F416">
        <v>250</v>
      </c>
      <c r="G416">
        <v>500</v>
      </c>
      <c r="H416">
        <v>833</v>
      </c>
      <c r="I416">
        <v>416500</v>
      </c>
      <c r="J416">
        <v>208250</v>
      </c>
      <c r="K416" t="s">
        <v>43</v>
      </c>
      <c r="L416" t="s">
        <v>20</v>
      </c>
      <c r="M416" t="str">
        <f t="shared" si="19"/>
        <v>South East</v>
      </c>
      <c r="N416" t="s">
        <v>52</v>
      </c>
      <c r="O416">
        <v>2018</v>
      </c>
      <c r="P416" t="str">
        <f t="shared" si="20"/>
        <v>Francophone</v>
      </c>
    </row>
    <row r="417" spans="1:16">
      <c r="A417">
        <v>10516</v>
      </c>
      <c r="B417" t="s">
        <v>22</v>
      </c>
      <c r="C417" t="s">
        <v>23</v>
      </c>
      <c r="D417" t="s">
        <v>30</v>
      </c>
      <c r="E417" t="str">
        <f t="shared" si="18"/>
        <v>Castle Lite</v>
      </c>
      <c r="F417">
        <v>180</v>
      </c>
      <c r="G417">
        <v>450</v>
      </c>
      <c r="H417">
        <v>735</v>
      </c>
      <c r="I417">
        <v>330750</v>
      </c>
      <c r="J417">
        <v>198450</v>
      </c>
      <c r="K417" t="s">
        <v>19</v>
      </c>
      <c r="L417" t="s">
        <v>26</v>
      </c>
      <c r="M417" t="str">
        <f t="shared" si="19"/>
        <v>West</v>
      </c>
      <c r="N417" t="s">
        <v>53</v>
      </c>
      <c r="O417">
        <v>2017</v>
      </c>
      <c r="P417" t="str">
        <f t="shared" si="20"/>
        <v>Anglophone</v>
      </c>
    </row>
    <row r="418" spans="1:16">
      <c r="A418">
        <v>10517</v>
      </c>
      <c r="B418" t="s">
        <v>28</v>
      </c>
      <c r="C418" t="s">
        <v>29</v>
      </c>
      <c r="D418" t="s">
        <v>36</v>
      </c>
      <c r="E418" t="str">
        <f t="shared" si="18"/>
        <v>Eagle Lager</v>
      </c>
      <c r="F418">
        <v>170</v>
      </c>
      <c r="G418">
        <v>250</v>
      </c>
      <c r="H418">
        <v>884</v>
      </c>
      <c r="I418">
        <v>221000</v>
      </c>
      <c r="J418">
        <v>70720</v>
      </c>
      <c r="K418" t="s">
        <v>25</v>
      </c>
      <c r="L418" t="s">
        <v>32</v>
      </c>
      <c r="M418" t="str">
        <f t="shared" si="19"/>
        <v>South South</v>
      </c>
      <c r="N418" t="s">
        <v>56</v>
      </c>
      <c r="O418">
        <v>2017</v>
      </c>
      <c r="P418" t="str">
        <f t="shared" si="20"/>
        <v>Anglophone</v>
      </c>
    </row>
    <row r="419" spans="1:16">
      <c r="A419">
        <v>10518</v>
      </c>
      <c r="B419" t="s">
        <v>34</v>
      </c>
      <c r="C419" t="s">
        <v>35</v>
      </c>
      <c r="D419" t="s">
        <v>42</v>
      </c>
      <c r="E419" t="str">
        <f t="shared" si="18"/>
        <v>Hero</v>
      </c>
      <c r="F419">
        <v>150</v>
      </c>
      <c r="G419">
        <v>200</v>
      </c>
      <c r="H419">
        <v>888</v>
      </c>
      <c r="I419">
        <v>177600</v>
      </c>
      <c r="J419">
        <v>44400</v>
      </c>
      <c r="K419" t="s">
        <v>31</v>
      </c>
      <c r="L419" t="s">
        <v>38</v>
      </c>
      <c r="M419" t="str">
        <f t="shared" si="19"/>
        <v>North West</v>
      </c>
      <c r="N419" t="s">
        <v>59</v>
      </c>
      <c r="O419">
        <v>2019</v>
      </c>
      <c r="P419" t="str">
        <f t="shared" si="20"/>
        <v>Francophone</v>
      </c>
    </row>
    <row r="420" spans="1:16">
      <c r="A420">
        <v>10519</v>
      </c>
      <c r="B420" t="s">
        <v>40</v>
      </c>
      <c r="C420" t="s">
        <v>41</v>
      </c>
      <c r="D420" t="s">
        <v>46</v>
      </c>
      <c r="E420" t="str">
        <f t="shared" si="18"/>
        <v>Beta Malt</v>
      </c>
      <c r="F420">
        <v>80</v>
      </c>
      <c r="G420">
        <v>150</v>
      </c>
      <c r="H420">
        <v>756</v>
      </c>
      <c r="I420">
        <v>113400</v>
      </c>
      <c r="J420">
        <v>52920</v>
      </c>
      <c r="K420" t="s">
        <v>37</v>
      </c>
      <c r="L420" t="s">
        <v>44</v>
      </c>
      <c r="M420" t="str">
        <f t="shared" si="19"/>
        <v>North Central</v>
      </c>
      <c r="N420" t="s">
        <v>62</v>
      </c>
      <c r="O420">
        <v>2017</v>
      </c>
      <c r="P420" t="str">
        <f t="shared" si="20"/>
        <v>Francophone</v>
      </c>
    </row>
    <row r="421" spans="1:16">
      <c r="A421">
        <v>10520</v>
      </c>
      <c r="B421" t="s">
        <v>16</v>
      </c>
      <c r="C421" t="s">
        <v>17</v>
      </c>
      <c r="D421" t="s">
        <v>51</v>
      </c>
      <c r="E421" t="str">
        <f t="shared" si="18"/>
        <v>Grand Malt</v>
      </c>
      <c r="F421">
        <v>90</v>
      </c>
      <c r="G421">
        <v>150</v>
      </c>
      <c r="H421">
        <v>787</v>
      </c>
      <c r="I421">
        <v>118050</v>
      </c>
      <c r="J421">
        <v>47220</v>
      </c>
      <c r="K421" t="s">
        <v>43</v>
      </c>
      <c r="L421" t="s">
        <v>47</v>
      </c>
      <c r="M421" t="str">
        <f t="shared" si="19"/>
        <v>North Central</v>
      </c>
      <c r="N421" t="s">
        <v>63</v>
      </c>
      <c r="O421">
        <v>2019</v>
      </c>
      <c r="P421" t="str">
        <f t="shared" si="20"/>
        <v>Francophone</v>
      </c>
    </row>
    <row r="422" spans="1:16">
      <c r="A422">
        <v>10521</v>
      </c>
      <c r="B422" t="s">
        <v>49</v>
      </c>
      <c r="C422" t="s">
        <v>50</v>
      </c>
      <c r="D422" t="s">
        <v>18</v>
      </c>
      <c r="E422" t="str">
        <f t="shared" si="18"/>
        <v>Trophy</v>
      </c>
      <c r="F422">
        <v>150</v>
      </c>
      <c r="G422">
        <v>200</v>
      </c>
      <c r="H422">
        <v>804</v>
      </c>
      <c r="I422">
        <v>160800</v>
      </c>
      <c r="J422">
        <v>40200</v>
      </c>
      <c r="K422" t="s">
        <v>19</v>
      </c>
      <c r="L422" t="s">
        <v>20</v>
      </c>
      <c r="M422" t="str">
        <f t="shared" si="19"/>
        <v>South East</v>
      </c>
      <c r="N422" t="s">
        <v>21</v>
      </c>
      <c r="O422">
        <v>2018</v>
      </c>
      <c r="P422" t="str">
        <f t="shared" si="20"/>
        <v>Anglophone</v>
      </c>
    </row>
    <row r="423" spans="1:16">
      <c r="A423">
        <v>10522</v>
      </c>
      <c r="B423" t="s">
        <v>34</v>
      </c>
      <c r="C423" t="s">
        <v>35</v>
      </c>
      <c r="D423" t="s">
        <v>24</v>
      </c>
      <c r="E423" t="str">
        <f t="shared" si="18"/>
        <v>Budweiser</v>
      </c>
      <c r="F423">
        <v>250</v>
      </c>
      <c r="G423">
        <v>500</v>
      </c>
      <c r="H423">
        <v>986</v>
      </c>
      <c r="I423">
        <v>493000</v>
      </c>
      <c r="J423">
        <v>246500</v>
      </c>
      <c r="K423" t="s">
        <v>25</v>
      </c>
      <c r="L423" t="s">
        <v>26</v>
      </c>
      <c r="M423" t="str">
        <f t="shared" si="19"/>
        <v>West</v>
      </c>
      <c r="N423" t="s">
        <v>27</v>
      </c>
      <c r="O423">
        <v>2018</v>
      </c>
      <c r="P423" t="str">
        <f t="shared" si="20"/>
        <v>Anglophone</v>
      </c>
    </row>
    <row r="424" spans="1:16">
      <c r="A424">
        <v>10523</v>
      </c>
      <c r="B424" t="s">
        <v>54</v>
      </c>
      <c r="C424" t="s">
        <v>55</v>
      </c>
      <c r="D424" t="s">
        <v>30</v>
      </c>
      <c r="E424" t="str">
        <f t="shared" si="18"/>
        <v>Castle Lite</v>
      </c>
      <c r="F424">
        <v>180</v>
      </c>
      <c r="G424">
        <v>450</v>
      </c>
      <c r="H424">
        <v>856</v>
      </c>
      <c r="I424">
        <v>385200</v>
      </c>
      <c r="J424">
        <v>231120</v>
      </c>
      <c r="K424" t="s">
        <v>31</v>
      </c>
      <c r="L424" t="s">
        <v>32</v>
      </c>
      <c r="M424" t="str">
        <f t="shared" si="19"/>
        <v>South South</v>
      </c>
      <c r="N424" t="s">
        <v>33</v>
      </c>
      <c r="O424">
        <v>2018</v>
      </c>
      <c r="P424" t="str">
        <f t="shared" si="20"/>
        <v>Francophone</v>
      </c>
    </row>
    <row r="425" spans="1:16">
      <c r="A425">
        <v>10524</v>
      </c>
      <c r="B425" t="s">
        <v>57</v>
      </c>
      <c r="C425" t="s">
        <v>58</v>
      </c>
      <c r="D425" t="s">
        <v>36</v>
      </c>
      <c r="E425" t="str">
        <f t="shared" si="18"/>
        <v>Eagle Lager</v>
      </c>
      <c r="F425">
        <v>170</v>
      </c>
      <c r="G425">
        <v>250</v>
      </c>
      <c r="H425">
        <v>835</v>
      </c>
      <c r="I425">
        <v>208750</v>
      </c>
      <c r="J425">
        <v>66800</v>
      </c>
      <c r="K425" t="s">
        <v>37</v>
      </c>
      <c r="L425" t="s">
        <v>38</v>
      </c>
      <c r="M425" t="str">
        <f t="shared" si="19"/>
        <v>North West</v>
      </c>
      <c r="N425" t="s">
        <v>39</v>
      </c>
      <c r="O425">
        <v>2018</v>
      </c>
      <c r="P425" t="str">
        <f t="shared" si="20"/>
        <v>Francophone</v>
      </c>
    </row>
    <row r="426" spans="1:16">
      <c r="A426">
        <v>10525</v>
      </c>
      <c r="B426" t="s">
        <v>60</v>
      </c>
      <c r="C426" t="s">
        <v>61</v>
      </c>
      <c r="D426" t="s">
        <v>42</v>
      </c>
      <c r="E426" t="str">
        <f t="shared" si="18"/>
        <v>Hero</v>
      </c>
      <c r="F426">
        <v>150</v>
      </c>
      <c r="G426">
        <v>200</v>
      </c>
      <c r="H426">
        <v>938</v>
      </c>
      <c r="I426">
        <v>187600</v>
      </c>
      <c r="J426">
        <v>46900</v>
      </c>
      <c r="K426" t="s">
        <v>43</v>
      </c>
      <c r="L426" t="s">
        <v>44</v>
      </c>
      <c r="M426" t="str">
        <f t="shared" si="19"/>
        <v>North Central</v>
      </c>
      <c r="N426" t="s">
        <v>45</v>
      </c>
      <c r="O426">
        <v>2018</v>
      </c>
      <c r="P426" t="str">
        <f t="shared" si="20"/>
        <v>Francophone</v>
      </c>
    </row>
    <row r="427" spans="1:16">
      <c r="A427">
        <v>10526</v>
      </c>
      <c r="B427" t="s">
        <v>34</v>
      </c>
      <c r="C427" t="s">
        <v>35</v>
      </c>
      <c r="D427" t="s">
        <v>46</v>
      </c>
      <c r="E427" t="str">
        <f t="shared" si="18"/>
        <v>Beta Malt</v>
      </c>
      <c r="F427">
        <v>80</v>
      </c>
      <c r="G427">
        <v>150</v>
      </c>
      <c r="H427">
        <v>719</v>
      </c>
      <c r="I427">
        <v>107850</v>
      </c>
      <c r="J427">
        <v>50330</v>
      </c>
      <c r="K427" t="s">
        <v>19</v>
      </c>
      <c r="L427" t="s">
        <v>47</v>
      </c>
      <c r="M427" t="str">
        <f t="shared" si="19"/>
        <v>North Central</v>
      </c>
      <c r="N427" t="s">
        <v>48</v>
      </c>
      <c r="O427">
        <v>2018</v>
      </c>
      <c r="P427" t="str">
        <f t="shared" si="20"/>
        <v>Anglophone</v>
      </c>
    </row>
    <row r="428" spans="1:16">
      <c r="A428">
        <v>10527</v>
      </c>
      <c r="B428" t="s">
        <v>64</v>
      </c>
      <c r="C428" t="s">
        <v>65</v>
      </c>
      <c r="D428" t="s">
        <v>51</v>
      </c>
      <c r="E428" t="str">
        <f t="shared" si="18"/>
        <v>Grand Malt</v>
      </c>
      <c r="F428">
        <v>90</v>
      </c>
      <c r="G428">
        <v>150</v>
      </c>
      <c r="H428">
        <v>868</v>
      </c>
      <c r="I428">
        <v>130200</v>
      </c>
      <c r="J428">
        <v>52080</v>
      </c>
      <c r="K428" t="s">
        <v>25</v>
      </c>
      <c r="L428" t="s">
        <v>20</v>
      </c>
      <c r="M428" t="str">
        <f t="shared" si="19"/>
        <v>South East</v>
      </c>
      <c r="N428" t="s">
        <v>52</v>
      </c>
      <c r="O428">
        <v>2017</v>
      </c>
      <c r="P428" t="str">
        <f t="shared" si="20"/>
        <v>Anglophone</v>
      </c>
    </row>
    <row r="429" spans="1:16">
      <c r="A429">
        <v>10528</v>
      </c>
      <c r="B429" t="s">
        <v>34</v>
      </c>
      <c r="C429" t="s">
        <v>35</v>
      </c>
      <c r="D429" t="s">
        <v>18</v>
      </c>
      <c r="E429" t="str">
        <f t="shared" si="18"/>
        <v>Trophy</v>
      </c>
      <c r="F429">
        <v>150</v>
      </c>
      <c r="G429">
        <v>200</v>
      </c>
      <c r="H429">
        <v>885</v>
      </c>
      <c r="I429">
        <v>177000</v>
      </c>
      <c r="J429">
        <v>44250</v>
      </c>
      <c r="K429" t="s">
        <v>31</v>
      </c>
      <c r="L429" t="s">
        <v>26</v>
      </c>
      <c r="M429" t="str">
        <f t="shared" si="19"/>
        <v>West</v>
      </c>
      <c r="N429" t="s">
        <v>53</v>
      </c>
      <c r="O429">
        <v>2018</v>
      </c>
      <c r="P429" t="str">
        <f t="shared" si="20"/>
        <v>Francophone</v>
      </c>
    </row>
    <row r="430" spans="1:16">
      <c r="A430">
        <v>10529</v>
      </c>
      <c r="B430" t="s">
        <v>16</v>
      </c>
      <c r="C430" t="s">
        <v>17</v>
      </c>
      <c r="D430" t="s">
        <v>24</v>
      </c>
      <c r="E430" t="str">
        <f t="shared" si="18"/>
        <v>Budweiser</v>
      </c>
      <c r="F430">
        <v>250</v>
      </c>
      <c r="G430">
        <v>500</v>
      </c>
      <c r="H430">
        <v>943</v>
      </c>
      <c r="I430">
        <v>471500</v>
      </c>
      <c r="J430">
        <v>235750</v>
      </c>
      <c r="K430" t="s">
        <v>37</v>
      </c>
      <c r="L430" t="s">
        <v>32</v>
      </c>
      <c r="M430" t="str">
        <f t="shared" si="19"/>
        <v>South South</v>
      </c>
      <c r="N430" t="s">
        <v>56</v>
      </c>
      <c r="O430">
        <v>2018</v>
      </c>
      <c r="P430" t="str">
        <f t="shared" si="20"/>
        <v>Francophone</v>
      </c>
    </row>
    <row r="431" spans="1:16">
      <c r="A431">
        <v>10530</v>
      </c>
      <c r="B431" t="s">
        <v>22</v>
      </c>
      <c r="C431" t="s">
        <v>23</v>
      </c>
      <c r="D431" t="s">
        <v>30</v>
      </c>
      <c r="E431" t="str">
        <f t="shared" si="18"/>
        <v>Castle Lite</v>
      </c>
      <c r="F431">
        <v>180</v>
      </c>
      <c r="G431">
        <v>450</v>
      </c>
      <c r="H431">
        <v>900</v>
      </c>
      <c r="I431">
        <v>405000</v>
      </c>
      <c r="J431">
        <v>243000</v>
      </c>
      <c r="K431" t="s">
        <v>43</v>
      </c>
      <c r="L431" t="s">
        <v>38</v>
      </c>
      <c r="M431" t="str">
        <f t="shared" si="19"/>
        <v>North West</v>
      </c>
      <c r="N431" t="s">
        <v>59</v>
      </c>
      <c r="O431">
        <v>2017</v>
      </c>
      <c r="P431" t="str">
        <f t="shared" si="20"/>
        <v>Francophone</v>
      </c>
    </row>
    <row r="432" spans="1:16">
      <c r="A432">
        <v>10531</v>
      </c>
      <c r="B432" t="s">
        <v>28</v>
      </c>
      <c r="C432" t="s">
        <v>29</v>
      </c>
      <c r="D432" t="s">
        <v>36</v>
      </c>
      <c r="E432" t="str">
        <f t="shared" si="18"/>
        <v>Eagle Lager</v>
      </c>
      <c r="F432">
        <v>170</v>
      </c>
      <c r="G432">
        <v>250</v>
      </c>
      <c r="H432">
        <v>950</v>
      </c>
      <c r="I432">
        <v>237500</v>
      </c>
      <c r="J432">
        <v>76000</v>
      </c>
      <c r="K432" t="s">
        <v>19</v>
      </c>
      <c r="L432" t="s">
        <v>44</v>
      </c>
      <c r="M432" t="str">
        <f t="shared" si="19"/>
        <v>North Central</v>
      </c>
      <c r="N432" t="s">
        <v>62</v>
      </c>
      <c r="O432">
        <v>2019</v>
      </c>
      <c r="P432" t="str">
        <f t="shared" si="20"/>
        <v>Anglophone</v>
      </c>
    </row>
    <row r="433" spans="1:16">
      <c r="A433">
        <v>10532</v>
      </c>
      <c r="B433" t="s">
        <v>34</v>
      </c>
      <c r="C433" t="s">
        <v>35</v>
      </c>
      <c r="D433" t="s">
        <v>42</v>
      </c>
      <c r="E433" t="str">
        <f t="shared" si="18"/>
        <v>Hero</v>
      </c>
      <c r="F433">
        <v>150</v>
      </c>
      <c r="G433">
        <v>200</v>
      </c>
      <c r="H433">
        <v>742</v>
      </c>
      <c r="I433">
        <v>148400</v>
      </c>
      <c r="J433">
        <v>37100</v>
      </c>
      <c r="K433" t="s">
        <v>25</v>
      </c>
      <c r="L433" t="s">
        <v>47</v>
      </c>
      <c r="M433" t="str">
        <f t="shared" si="19"/>
        <v>North Central</v>
      </c>
      <c r="N433" t="s">
        <v>63</v>
      </c>
      <c r="O433">
        <v>2017</v>
      </c>
      <c r="P433" t="str">
        <f t="shared" si="20"/>
        <v>Anglophone</v>
      </c>
    </row>
    <row r="434" spans="1:16">
      <c r="A434">
        <v>10533</v>
      </c>
      <c r="B434" t="s">
        <v>40</v>
      </c>
      <c r="C434" t="s">
        <v>41</v>
      </c>
      <c r="D434" t="s">
        <v>46</v>
      </c>
      <c r="E434" t="str">
        <f t="shared" si="18"/>
        <v>Beta Malt</v>
      </c>
      <c r="F434">
        <v>80</v>
      </c>
      <c r="G434">
        <v>150</v>
      </c>
      <c r="H434">
        <v>889</v>
      </c>
      <c r="I434">
        <v>133350</v>
      </c>
      <c r="J434">
        <v>62230</v>
      </c>
      <c r="K434" t="s">
        <v>31</v>
      </c>
      <c r="L434" t="s">
        <v>20</v>
      </c>
      <c r="M434" t="str">
        <f t="shared" si="19"/>
        <v>South East</v>
      </c>
      <c r="N434" t="s">
        <v>21</v>
      </c>
      <c r="O434">
        <v>2018</v>
      </c>
      <c r="P434" t="str">
        <f t="shared" si="20"/>
        <v>Francophone</v>
      </c>
    </row>
    <row r="435" spans="1:16">
      <c r="A435">
        <v>10534</v>
      </c>
      <c r="B435" t="s">
        <v>16</v>
      </c>
      <c r="C435" t="s">
        <v>17</v>
      </c>
      <c r="D435" t="s">
        <v>51</v>
      </c>
      <c r="E435" t="str">
        <f t="shared" si="18"/>
        <v>Grand Malt</v>
      </c>
      <c r="F435">
        <v>90</v>
      </c>
      <c r="G435">
        <v>150</v>
      </c>
      <c r="H435">
        <v>939</v>
      </c>
      <c r="I435">
        <v>140850</v>
      </c>
      <c r="J435">
        <v>56340</v>
      </c>
      <c r="K435" t="s">
        <v>37</v>
      </c>
      <c r="L435" t="s">
        <v>26</v>
      </c>
      <c r="M435" t="str">
        <f t="shared" si="19"/>
        <v>West</v>
      </c>
      <c r="N435" t="s">
        <v>27</v>
      </c>
      <c r="O435">
        <v>2018</v>
      </c>
      <c r="P435" t="str">
        <f t="shared" si="20"/>
        <v>Francophone</v>
      </c>
    </row>
    <row r="436" spans="1:16">
      <c r="A436">
        <v>10535</v>
      </c>
      <c r="B436" t="s">
        <v>49</v>
      </c>
      <c r="C436" t="s">
        <v>50</v>
      </c>
      <c r="D436" t="s">
        <v>18</v>
      </c>
      <c r="E436" t="str">
        <f t="shared" si="18"/>
        <v>Trophy</v>
      </c>
      <c r="F436">
        <v>150</v>
      </c>
      <c r="G436">
        <v>200</v>
      </c>
      <c r="H436">
        <v>950</v>
      </c>
      <c r="I436">
        <v>190000</v>
      </c>
      <c r="J436">
        <v>47500</v>
      </c>
      <c r="K436" t="s">
        <v>43</v>
      </c>
      <c r="L436" t="s">
        <v>32</v>
      </c>
      <c r="M436" t="str">
        <f t="shared" si="19"/>
        <v>South South</v>
      </c>
      <c r="N436" t="s">
        <v>33</v>
      </c>
      <c r="O436">
        <v>2018</v>
      </c>
      <c r="P436" t="str">
        <f t="shared" si="20"/>
        <v>Francophone</v>
      </c>
    </row>
    <row r="437" spans="1:16">
      <c r="A437">
        <v>10536</v>
      </c>
      <c r="B437" t="s">
        <v>34</v>
      </c>
      <c r="C437" t="s">
        <v>35</v>
      </c>
      <c r="D437" t="s">
        <v>24</v>
      </c>
      <c r="E437" t="str">
        <f t="shared" si="18"/>
        <v>Budweiser</v>
      </c>
      <c r="F437">
        <v>250</v>
      </c>
      <c r="G437">
        <v>500</v>
      </c>
      <c r="H437">
        <v>745</v>
      </c>
      <c r="I437">
        <v>372500</v>
      </c>
      <c r="J437">
        <v>186250</v>
      </c>
      <c r="K437" t="s">
        <v>19</v>
      </c>
      <c r="L437" t="s">
        <v>38</v>
      </c>
      <c r="M437" t="str">
        <f t="shared" si="19"/>
        <v>North West</v>
      </c>
      <c r="N437" t="s">
        <v>39</v>
      </c>
      <c r="O437">
        <v>2018</v>
      </c>
      <c r="P437" t="str">
        <f t="shared" si="20"/>
        <v>Anglophone</v>
      </c>
    </row>
    <row r="438" spans="1:16">
      <c r="A438">
        <v>10537</v>
      </c>
      <c r="B438" t="s">
        <v>54</v>
      </c>
      <c r="C438" t="s">
        <v>55</v>
      </c>
      <c r="D438" t="s">
        <v>30</v>
      </c>
      <c r="E438" t="str">
        <f t="shared" si="18"/>
        <v>Castle Lite</v>
      </c>
      <c r="F438">
        <v>180</v>
      </c>
      <c r="G438">
        <v>450</v>
      </c>
      <c r="H438">
        <v>933</v>
      </c>
      <c r="I438">
        <v>419850</v>
      </c>
      <c r="J438">
        <v>251910</v>
      </c>
      <c r="K438" t="s">
        <v>25</v>
      </c>
      <c r="L438" t="s">
        <v>44</v>
      </c>
      <c r="M438" t="str">
        <f t="shared" si="19"/>
        <v>North Central</v>
      </c>
      <c r="N438" t="s">
        <v>45</v>
      </c>
      <c r="O438">
        <v>2017</v>
      </c>
      <c r="P438" t="str">
        <f t="shared" si="20"/>
        <v>Anglophone</v>
      </c>
    </row>
    <row r="439" spans="1:16">
      <c r="A439">
        <v>10538</v>
      </c>
      <c r="B439" t="s">
        <v>57</v>
      </c>
      <c r="C439" t="s">
        <v>58</v>
      </c>
      <c r="D439" t="s">
        <v>36</v>
      </c>
      <c r="E439" t="str">
        <f t="shared" si="18"/>
        <v>Eagle Lager</v>
      </c>
      <c r="F439">
        <v>170</v>
      </c>
      <c r="G439">
        <v>250</v>
      </c>
      <c r="H439">
        <v>826</v>
      </c>
      <c r="I439">
        <v>206500</v>
      </c>
      <c r="J439">
        <v>66080</v>
      </c>
      <c r="K439" t="s">
        <v>31</v>
      </c>
      <c r="L439" t="s">
        <v>47</v>
      </c>
      <c r="M439" t="str">
        <f t="shared" si="19"/>
        <v>North Central</v>
      </c>
      <c r="N439" t="s">
        <v>48</v>
      </c>
      <c r="O439">
        <v>2017</v>
      </c>
      <c r="P439" t="str">
        <f t="shared" si="20"/>
        <v>Francophone</v>
      </c>
    </row>
    <row r="440" spans="1:16">
      <c r="A440">
        <v>10539</v>
      </c>
      <c r="B440" t="s">
        <v>60</v>
      </c>
      <c r="C440" t="s">
        <v>61</v>
      </c>
      <c r="D440" t="s">
        <v>42</v>
      </c>
      <c r="E440" t="str">
        <f t="shared" si="18"/>
        <v>Hero</v>
      </c>
      <c r="F440">
        <v>150</v>
      </c>
      <c r="G440">
        <v>200</v>
      </c>
      <c r="H440">
        <v>989</v>
      </c>
      <c r="I440">
        <v>197800</v>
      </c>
      <c r="J440">
        <v>49450</v>
      </c>
      <c r="K440" t="s">
        <v>37</v>
      </c>
      <c r="L440" t="s">
        <v>20</v>
      </c>
      <c r="M440" t="str">
        <f t="shared" si="19"/>
        <v>South East</v>
      </c>
      <c r="N440" t="s">
        <v>52</v>
      </c>
      <c r="O440">
        <v>2017</v>
      </c>
      <c r="P440" t="str">
        <f t="shared" si="20"/>
        <v>Francophone</v>
      </c>
    </row>
    <row r="441" spans="1:16">
      <c r="A441">
        <v>10540</v>
      </c>
      <c r="B441" t="s">
        <v>34</v>
      </c>
      <c r="C441" t="s">
        <v>35</v>
      </c>
      <c r="D441" t="s">
        <v>46</v>
      </c>
      <c r="E441" t="str">
        <f t="shared" si="18"/>
        <v>Beta Malt</v>
      </c>
      <c r="F441">
        <v>80</v>
      </c>
      <c r="G441">
        <v>150</v>
      </c>
      <c r="H441">
        <v>881</v>
      </c>
      <c r="I441">
        <v>132150</v>
      </c>
      <c r="J441">
        <v>61670</v>
      </c>
      <c r="K441" t="s">
        <v>43</v>
      </c>
      <c r="L441" t="s">
        <v>26</v>
      </c>
      <c r="M441" t="str">
        <f t="shared" si="19"/>
        <v>West</v>
      </c>
      <c r="N441" t="s">
        <v>53</v>
      </c>
      <c r="O441">
        <v>2019</v>
      </c>
      <c r="P441" t="str">
        <f t="shared" si="20"/>
        <v>Francophone</v>
      </c>
    </row>
    <row r="442" spans="1:16">
      <c r="A442">
        <v>10541</v>
      </c>
      <c r="B442" t="s">
        <v>64</v>
      </c>
      <c r="C442" t="s">
        <v>65</v>
      </c>
      <c r="D442" t="s">
        <v>51</v>
      </c>
      <c r="E442" t="str">
        <f t="shared" si="18"/>
        <v>Grand Malt</v>
      </c>
      <c r="F442">
        <v>90</v>
      </c>
      <c r="G442">
        <v>150</v>
      </c>
      <c r="H442">
        <v>768</v>
      </c>
      <c r="I442">
        <v>115200</v>
      </c>
      <c r="J442">
        <v>46080</v>
      </c>
      <c r="K442" t="s">
        <v>19</v>
      </c>
      <c r="L442" t="s">
        <v>32</v>
      </c>
      <c r="M442" t="str">
        <f t="shared" si="19"/>
        <v>South South</v>
      </c>
      <c r="N442" t="s">
        <v>56</v>
      </c>
      <c r="O442">
        <v>2019</v>
      </c>
      <c r="P442" t="str">
        <f t="shared" si="20"/>
        <v>Anglophone</v>
      </c>
    </row>
    <row r="443" spans="1:16">
      <c r="A443">
        <v>10542</v>
      </c>
      <c r="B443" t="s">
        <v>34</v>
      </c>
      <c r="C443" t="s">
        <v>35</v>
      </c>
      <c r="D443" t="s">
        <v>18</v>
      </c>
      <c r="E443" t="str">
        <f t="shared" si="18"/>
        <v>Trophy</v>
      </c>
      <c r="F443">
        <v>150</v>
      </c>
      <c r="G443">
        <v>200</v>
      </c>
      <c r="H443">
        <v>844</v>
      </c>
      <c r="I443">
        <v>168800</v>
      </c>
      <c r="J443">
        <v>42200</v>
      </c>
      <c r="K443" t="s">
        <v>25</v>
      </c>
      <c r="L443" t="s">
        <v>38</v>
      </c>
      <c r="M443" t="str">
        <f t="shared" si="19"/>
        <v>North West</v>
      </c>
      <c r="N443" t="s">
        <v>59</v>
      </c>
      <c r="O443">
        <v>2018</v>
      </c>
      <c r="P443" t="str">
        <f t="shared" si="20"/>
        <v>Anglophone</v>
      </c>
    </row>
    <row r="444" spans="1:16">
      <c r="A444">
        <v>10543</v>
      </c>
      <c r="B444" t="s">
        <v>54</v>
      </c>
      <c r="C444" t="s">
        <v>55</v>
      </c>
      <c r="D444" t="s">
        <v>24</v>
      </c>
      <c r="E444" t="str">
        <f t="shared" si="18"/>
        <v>Budweiser</v>
      </c>
      <c r="F444">
        <v>250</v>
      </c>
      <c r="G444">
        <v>500</v>
      </c>
      <c r="H444">
        <v>790</v>
      </c>
      <c r="I444">
        <v>395000</v>
      </c>
      <c r="J444">
        <v>197500</v>
      </c>
      <c r="K444" t="s">
        <v>31</v>
      </c>
      <c r="L444" t="s">
        <v>44</v>
      </c>
      <c r="M444" t="str">
        <f t="shared" si="19"/>
        <v>North Central</v>
      </c>
      <c r="N444" t="s">
        <v>62</v>
      </c>
      <c r="O444">
        <v>2017</v>
      </c>
      <c r="P444" t="str">
        <f t="shared" si="20"/>
        <v>Francophone</v>
      </c>
    </row>
    <row r="445" spans="1:16">
      <c r="A445">
        <v>10544</v>
      </c>
      <c r="B445" t="s">
        <v>34</v>
      </c>
      <c r="C445" t="s">
        <v>35</v>
      </c>
      <c r="D445" t="s">
        <v>30</v>
      </c>
      <c r="E445" t="str">
        <f t="shared" si="18"/>
        <v>Castle Lite</v>
      </c>
      <c r="F445">
        <v>180</v>
      </c>
      <c r="G445">
        <v>450</v>
      </c>
      <c r="H445">
        <v>898</v>
      </c>
      <c r="I445">
        <v>404100</v>
      </c>
      <c r="J445">
        <v>242460</v>
      </c>
      <c r="K445" t="s">
        <v>37</v>
      </c>
      <c r="L445" t="s">
        <v>47</v>
      </c>
      <c r="M445" t="str">
        <f t="shared" si="19"/>
        <v>North Central</v>
      </c>
      <c r="N445" t="s">
        <v>63</v>
      </c>
      <c r="O445">
        <v>2018</v>
      </c>
      <c r="P445" t="str">
        <f t="shared" si="20"/>
        <v>Francophone</v>
      </c>
    </row>
    <row r="446" spans="1:16">
      <c r="A446">
        <v>10545</v>
      </c>
      <c r="B446" t="s">
        <v>60</v>
      </c>
      <c r="C446" t="s">
        <v>61</v>
      </c>
      <c r="D446" t="s">
        <v>36</v>
      </c>
      <c r="E446" t="str">
        <f t="shared" si="18"/>
        <v>Eagle Lager</v>
      </c>
      <c r="F446">
        <v>170</v>
      </c>
      <c r="G446">
        <v>250</v>
      </c>
      <c r="H446">
        <v>818</v>
      </c>
      <c r="I446">
        <v>204500</v>
      </c>
      <c r="J446">
        <v>65440</v>
      </c>
      <c r="K446" t="s">
        <v>43</v>
      </c>
      <c r="L446" t="s">
        <v>20</v>
      </c>
      <c r="M446" t="str">
        <f t="shared" si="19"/>
        <v>South East</v>
      </c>
      <c r="N446" t="s">
        <v>21</v>
      </c>
      <c r="O446">
        <v>2018</v>
      </c>
      <c r="P446" t="str">
        <f t="shared" si="20"/>
        <v>Francophone</v>
      </c>
    </row>
    <row r="447" spans="1:16">
      <c r="A447">
        <v>10546</v>
      </c>
      <c r="B447" t="s">
        <v>66</v>
      </c>
      <c r="C447" t="s">
        <v>67</v>
      </c>
      <c r="D447" t="s">
        <v>42</v>
      </c>
      <c r="E447" t="str">
        <f t="shared" si="18"/>
        <v>Hero</v>
      </c>
      <c r="F447">
        <v>150</v>
      </c>
      <c r="G447">
        <v>200</v>
      </c>
      <c r="H447">
        <v>707</v>
      </c>
      <c r="I447">
        <v>141400</v>
      </c>
      <c r="J447">
        <v>35350</v>
      </c>
      <c r="K447" t="s">
        <v>19</v>
      </c>
      <c r="L447" t="s">
        <v>26</v>
      </c>
      <c r="M447" t="str">
        <f t="shared" si="19"/>
        <v>West</v>
      </c>
      <c r="N447" t="s">
        <v>27</v>
      </c>
      <c r="O447">
        <v>2018</v>
      </c>
      <c r="P447" t="str">
        <f t="shared" si="20"/>
        <v>Anglophone</v>
      </c>
    </row>
    <row r="448" spans="1:16">
      <c r="A448">
        <v>10547</v>
      </c>
      <c r="B448" t="s">
        <v>64</v>
      </c>
      <c r="C448" t="s">
        <v>65</v>
      </c>
      <c r="D448" t="s">
        <v>46</v>
      </c>
      <c r="E448" t="str">
        <f t="shared" si="18"/>
        <v>Beta Malt</v>
      </c>
      <c r="F448">
        <v>80</v>
      </c>
      <c r="G448">
        <v>150</v>
      </c>
      <c r="H448">
        <v>712</v>
      </c>
      <c r="I448">
        <v>106800</v>
      </c>
      <c r="J448">
        <v>49840</v>
      </c>
      <c r="K448" t="s">
        <v>25</v>
      </c>
      <c r="L448" t="s">
        <v>32</v>
      </c>
      <c r="M448" t="str">
        <f t="shared" si="19"/>
        <v>South South</v>
      </c>
      <c r="N448" t="s">
        <v>33</v>
      </c>
      <c r="O448">
        <v>2017</v>
      </c>
      <c r="P448" t="str">
        <f t="shared" si="20"/>
        <v>Anglophone</v>
      </c>
    </row>
    <row r="449" spans="1:16">
      <c r="A449">
        <v>10548</v>
      </c>
      <c r="B449" t="s">
        <v>60</v>
      </c>
      <c r="C449" t="s">
        <v>61</v>
      </c>
      <c r="D449" t="s">
        <v>51</v>
      </c>
      <c r="E449" t="str">
        <f t="shared" si="18"/>
        <v>Grand Malt</v>
      </c>
      <c r="F449">
        <v>90</v>
      </c>
      <c r="G449">
        <v>150</v>
      </c>
      <c r="H449">
        <v>991</v>
      </c>
      <c r="I449">
        <v>148650</v>
      </c>
      <c r="J449">
        <v>59460</v>
      </c>
      <c r="K449" t="s">
        <v>31</v>
      </c>
      <c r="L449" t="s">
        <v>38</v>
      </c>
      <c r="M449" t="str">
        <f t="shared" si="19"/>
        <v>North West</v>
      </c>
      <c r="N449" t="s">
        <v>39</v>
      </c>
      <c r="O449">
        <v>2018</v>
      </c>
      <c r="P449" t="str">
        <f t="shared" si="20"/>
        <v>Francophone</v>
      </c>
    </row>
    <row r="450" spans="1:16">
      <c r="A450">
        <v>10549</v>
      </c>
      <c r="B450" t="s">
        <v>22</v>
      </c>
      <c r="C450" t="s">
        <v>23</v>
      </c>
      <c r="D450" t="s">
        <v>18</v>
      </c>
      <c r="E450" t="str">
        <f t="shared" ref="E450:E513" si="21">PROPER(D450)</f>
        <v>Trophy</v>
      </c>
      <c r="F450">
        <v>150</v>
      </c>
      <c r="G450">
        <v>200</v>
      </c>
      <c r="H450">
        <v>900</v>
      </c>
      <c r="I450">
        <v>180000</v>
      </c>
      <c r="J450">
        <v>45000</v>
      </c>
      <c r="K450" t="s">
        <v>37</v>
      </c>
      <c r="L450" t="s">
        <v>44</v>
      </c>
      <c r="M450" t="str">
        <f t="shared" si="19"/>
        <v>North Central</v>
      </c>
      <c r="N450" t="s">
        <v>45</v>
      </c>
      <c r="O450">
        <v>2019</v>
      </c>
      <c r="P450" t="str">
        <f t="shared" si="20"/>
        <v>Francophone</v>
      </c>
    </row>
    <row r="451" spans="1:16">
      <c r="A451">
        <v>10550</v>
      </c>
      <c r="B451" t="s">
        <v>64</v>
      </c>
      <c r="C451" t="s">
        <v>65</v>
      </c>
      <c r="D451" t="s">
        <v>24</v>
      </c>
      <c r="E451" t="str">
        <f t="shared" si="21"/>
        <v>Budweiser</v>
      </c>
      <c r="F451">
        <v>250</v>
      </c>
      <c r="G451">
        <v>500</v>
      </c>
      <c r="H451">
        <v>810</v>
      </c>
      <c r="I451">
        <v>405000</v>
      </c>
      <c r="J451">
        <v>202500</v>
      </c>
      <c r="K451" t="s">
        <v>43</v>
      </c>
      <c r="L451" t="s">
        <v>47</v>
      </c>
      <c r="M451" t="str">
        <f t="shared" ref="M451:M514" si="22">IF(L451="Southeast","South East",IF(L451="west","West",IF(L451="southsouth","South South",IF(L451="northwest","North West",IF(L451="northeast","North East","North Central")))))</f>
        <v>North Central</v>
      </c>
      <c r="N451" t="s">
        <v>48</v>
      </c>
      <c r="O451">
        <v>2019</v>
      </c>
      <c r="P451" t="str">
        <f t="shared" ref="P451:P514" si="23">IF(K451="Ghana","Anglophone",IF(K451="Nigeria","Anglophone","Francophone"))</f>
        <v>Francophone</v>
      </c>
    </row>
    <row r="452" spans="1:16">
      <c r="A452">
        <v>10551</v>
      </c>
      <c r="B452" t="s">
        <v>34</v>
      </c>
      <c r="C452" t="s">
        <v>35</v>
      </c>
      <c r="D452" t="s">
        <v>30</v>
      </c>
      <c r="E452" t="str">
        <f t="shared" si="21"/>
        <v>Castle Lite</v>
      </c>
      <c r="F452">
        <v>180</v>
      </c>
      <c r="G452">
        <v>450</v>
      </c>
      <c r="H452">
        <v>740</v>
      </c>
      <c r="I452">
        <v>333000</v>
      </c>
      <c r="J452">
        <v>199800</v>
      </c>
      <c r="K452" t="s">
        <v>19</v>
      </c>
      <c r="L452" t="s">
        <v>20</v>
      </c>
      <c r="M452" t="str">
        <f t="shared" si="22"/>
        <v>South East</v>
      </c>
      <c r="N452" t="s">
        <v>52</v>
      </c>
      <c r="O452">
        <v>2019</v>
      </c>
      <c r="P452" t="str">
        <f t="shared" si="23"/>
        <v>Anglophone</v>
      </c>
    </row>
    <row r="453" spans="1:16">
      <c r="A453">
        <v>10552</v>
      </c>
      <c r="B453" t="s">
        <v>28</v>
      </c>
      <c r="C453" t="s">
        <v>29</v>
      </c>
      <c r="D453" t="s">
        <v>36</v>
      </c>
      <c r="E453" t="str">
        <f t="shared" si="21"/>
        <v>Eagle Lager</v>
      </c>
      <c r="F453">
        <v>170</v>
      </c>
      <c r="G453">
        <v>250</v>
      </c>
      <c r="H453">
        <v>909</v>
      </c>
      <c r="I453">
        <v>227250</v>
      </c>
      <c r="J453">
        <v>72720</v>
      </c>
      <c r="K453" t="s">
        <v>25</v>
      </c>
      <c r="L453" t="s">
        <v>26</v>
      </c>
      <c r="M453" t="str">
        <f t="shared" si="22"/>
        <v>West</v>
      </c>
      <c r="N453" t="s">
        <v>53</v>
      </c>
      <c r="O453">
        <v>2017</v>
      </c>
      <c r="P453" t="str">
        <f t="shared" si="23"/>
        <v>Anglophone</v>
      </c>
    </row>
    <row r="454" spans="1:16">
      <c r="A454">
        <v>10553</v>
      </c>
      <c r="B454" t="s">
        <v>16</v>
      </c>
      <c r="C454" t="s">
        <v>17</v>
      </c>
      <c r="D454" t="s">
        <v>42</v>
      </c>
      <c r="E454" t="str">
        <f t="shared" si="21"/>
        <v>Hero</v>
      </c>
      <c r="F454">
        <v>150</v>
      </c>
      <c r="G454">
        <v>200</v>
      </c>
      <c r="H454">
        <v>824</v>
      </c>
      <c r="I454">
        <v>164800</v>
      </c>
      <c r="J454">
        <v>41200</v>
      </c>
      <c r="K454" t="s">
        <v>31</v>
      </c>
      <c r="L454" t="s">
        <v>32</v>
      </c>
      <c r="M454" t="str">
        <f t="shared" si="22"/>
        <v>South South</v>
      </c>
      <c r="N454" t="s">
        <v>56</v>
      </c>
      <c r="O454">
        <v>2018</v>
      </c>
      <c r="P454" t="str">
        <f t="shared" si="23"/>
        <v>Francophone</v>
      </c>
    </row>
    <row r="455" spans="1:16">
      <c r="A455">
        <v>10554</v>
      </c>
      <c r="B455" t="s">
        <v>40</v>
      </c>
      <c r="C455" t="s">
        <v>41</v>
      </c>
      <c r="D455" t="s">
        <v>46</v>
      </c>
      <c r="E455" t="str">
        <f t="shared" si="21"/>
        <v>Beta Malt</v>
      </c>
      <c r="F455">
        <v>80</v>
      </c>
      <c r="G455">
        <v>150</v>
      </c>
      <c r="H455">
        <v>809</v>
      </c>
      <c r="I455">
        <v>121350</v>
      </c>
      <c r="J455">
        <v>56630</v>
      </c>
      <c r="K455" t="s">
        <v>37</v>
      </c>
      <c r="L455" t="s">
        <v>38</v>
      </c>
      <c r="M455" t="str">
        <f t="shared" si="22"/>
        <v>North West</v>
      </c>
      <c r="N455" t="s">
        <v>59</v>
      </c>
      <c r="O455">
        <v>2017</v>
      </c>
      <c r="P455" t="str">
        <f t="shared" si="23"/>
        <v>Francophone</v>
      </c>
    </row>
    <row r="456" spans="1:16">
      <c r="A456">
        <v>10555</v>
      </c>
      <c r="B456" t="s">
        <v>57</v>
      </c>
      <c r="C456" t="s">
        <v>58</v>
      </c>
      <c r="D456" t="s">
        <v>51</v>
      </c>
      <c r="E456" t="str">
        <f t="shared" si="21"/>
        <v>Grand Malt</v>
      </c>
      <c r="F456">
        <v>90</v>
      </c>
      <c r="G456">
        <v>150</v>
      </c>
      <c r="H456">
        <v>819</v>
      </c>
      <c r="I456">
        <v>122850</v>
      </c>
      <c r="J456">
        <v>49140</v>
      </c>
      <c r="K456" t="s">
        <v>43</v>
      </c>
      <c r="L456" t="s">
        <v>44</v>
      </c>
      <c r="M456" t="str">
        <f t="shared" si="22"/>
        <v>North Central</v>
      </c>
      <c r="N456" t="s">
        <v>62</v>
      </c>
      <c r="O456">
        <v>2018</v>
      </c>
      <c r="P456" t="str">
        <f t="shared" si="23"/>
        <v>Francophone</v>
      </c>
    </row>
    <row r="457" spans="1:16">
      <c r="A457">
        <v>10556</v>
      </c>
      <c r="B457" t="s">
        <v>22</v>
      </c>
      <c r="C457" t="s">
        <v>23</v>
      </c>
      <c r="D457" t="s">
        <v>18</v>
      </c>
      <c r="E457" t="str">
        <f t="shared" si="21"/>
        <v>Trophy</v>
      </c>
      <c r="F457">
        <v>150</v>
      </c>
      <c r="G457">
        <v>200</v>
      </c>
      <c r="H457">
        <v>865</v>
      </c>
      <c r="I457">
        <v>173000</v>
      </c>
      <c r="J457">
        <v>43250</v>
      </c>
      <c r="K457" t="s">
        <v>19</v>
      </c>
      <c r="L457" t="s">
        <v>47</v>
      </c>
      <c r="M457" t="str">
        <f t="shared" si="22"/>
        <v>North Central</v>
      </c>
      <c r="N457" t="s">
        <v>63</v>
      </c>
      <c r="O457">
        <v>2019</v>
      </c>
      <c r="P457" t="str">
        <f t="shared" si="23"/>
        <v>Anglophone</v>
      </c>
    </row>
    <row r="458" spans="1:16">
      <c r="A458">
        <v>10557</v>
      </c>
      <c r="B458" t="s">
        <v>22</v>
      </c>
      <c r="C458" t="s">
        <v>23</v>
      </c>
      <c r="D458" t="s">
        <v>24</v>
      </c>
      <c r="E458" t="str">
        <f t="shared" si="21"/>
        <v>Budweiser</v>
      </c>
      <c r="F458">
        <v>250</v>
      </c>
      <c r="G458">
        <v>500</v>
      </c>
      <c r="H458">
        <v>902</v>
      </c>
      <c r="I458">
        <v>451000</v>
      </c>
      <c r="J458">
        <v>225500</v>
      </c>
      <c r="K458" t="s">
        <v>25</v>
      </c>
      <c r="L458" t="s">
        <v>20</v>
      </c>
      <c r="M458" t="str">
        <f t="shared" si="22"/>
        <v>South East</v>
      </c>
      <c r="N458" t="s">
        <v>21</v>
      </c>
      <c r="O458">
        <v>2019</v>
      </c>
      <c r="P458" t="str">
        <f t="shared" si="23"/>
        <v>Anglophone</v>
      </c>
    </row>
    <row r="459" spans="1:16">
      <c r="A459">
        <v>10558</v>
      </c>
      <c r="B459" t="s">
        <v>66</v>
      </c>
      <c r="C459" t="s">
        <v>67</v>
      </c>
      <c r="D459" t="s">
        <v>30</v>
      </c>
      <c r="E459" t="str">
        <f t="shared" si="21"/>
        <v>Castle Lite</v>
      </c>
      <c r="F459">
        <v>180</v>
      </c>
      <c r="G459">
        <v>450</v>
      </c>
      <c r="H459">
        <v>796</v>
      </c>
      <c r="I459">
        <v>358200</v>
      </c>
      <c r="J459">
        <v>214920</v>
      </c>
      <c r="K459" t="s">
        <v>31</v>
      </c>
      <c r="L459" t="s">
        <v>26</v>
      </c>
      <c r="M459" t="str">
        <f t="shared" si="22"/>
        <v>West</v>
      </c>
      <c r="N459" t="s">
        <v>27</v>
      </c>
      <c r="O459">
        <v>2017</v>
      </c>
      <c r="P459" t="str">
        <f t="shared" si="23"/>
        <v>Francophone</v>
      </c>
    </row>
    <row r="460" spans="1:16">
      <c r="A460">
        <v>10559</v>
      </c>
      <c r="B460" t="s">
        <v>34</v>
      </c>
      <c r="C460" t="s">
        <v>35</v>
      </c>
      <c r="D460" t="s">
        <v>36</v>
      </c>
      <c r="E460" t="str">
        <f t="shared" si="21"/>
        <v>Eagle Lager</v>
      </c>
      <c r="F460">
        <v>170</v>
      </c>
      <c r="G460">
        <v>250</v>
      </c>
      <c r="H460">
        <v>916</v>
      </c>
      <c r="I460">
        <v>229000</v>
      </c>
      <c r="J460">
        <v>73280</v>
      </c>
      <c r="K460" t="s">
        <v>37</v>
      </c>
      <c r="L460" t="s">
        <v>32</v>
      </c>
      <c r="M460" t="str">
        <f t="shared" si="22"/>
        <v>South South</v>
      </c>
      <c r="N460" t="s">
        <v>33</v>
      </c>
      <c r="O460">
        <v>2018</v>
      </c>
      <c r="P460" t="str">
        <f t="shared" si="23"/>
        <v>Francophone</v>
      </c>
    </row>
    <row r="461" spans="1:16">
      <c r="A461">
        <v>10560</v>
      </c>
      <c r="B461" t="s">
        <v>54</v>
      </c>
      <c r="C461" t="s">
        <v>55</v>
      </c>
      <c r="D461" t="s">
        <v>42</v>
      </c>
      <c r="E461" t="str">
        <f t="shared" si="21"/>
        <v>Hero</v>
      </c>
      <c r="F461">
        <v>150</v>
      </c>
      <c r="G461">
        <v>200</v>
      </c>
      <c r="H461">
        <v>982</v>
      </c>
      <c r="I461">
        <v>196400</v>
      </c>
      <c r="J461">
        <v>49100</v>
      </c>
      <c r="K461" t="s">
        <v>43</v>
      </c>
      <c r="L461" t="s">
        <v>38</v>
      </c>
      <c r="M461" t="str">
        <f t="shared" si="22"/>
        <v>North West</v>
      </c>
      <c r="N461" t="s">
        <v>39</v>
      </c>
      <c r="O461">
        <v>2017</v>
      </c>
      <c r="P461" t="str">
        <f t="shared" si="23"/>
        <v>Francophone</v>
      </c>
    </row>
    <row r="462" spans="1:16">
      <c r="A462">
        <v>10561</v>
      </c>
      <c r="B462" t="s">
        <v>66</v>
      </c>
      <c r="C462" t="s">
        <v>67</v>
      </c>
      <c r="D462" t="s">
        <v>46</v>
      </c>
      <c r="E462" t="str">
        <f t="shared" si="21"/>
        <v>Beta Malt</v>
      </c>
      <c r="F462">
        <v>80</v>
      </c>
      <c r="G462">
        <v>150</v>
      </c>
      <c r="H462">
        <v>734</v>
      </c>
      <c r="I462">
        <v>110100</v>
      </c>
      <c r="J462">
        <v>51380</v>
      </c>
      <c r="K462" t="s">
        <v>19</v>
      </c>
      <c r="L462" t="s">
        <v>44</v>
      </c>
      <c r="M462" t="str">
        <f t="shared" si="22"/>
        <v>North Central</v>
      </c>
      <c r="N462" t="s">
        <v>45</v>
      </c>
      <c r="O462">
        <v>2018</v>
      </c>
      <c r="P462" t="str">
        <f t="shared" si="23"/>
        <v>Anglophone</v>
      </c>
    </row>
    <row r="463" spans="1:16">
      <c r="A463">
        <v>10562</v>
      </c>
      <c r="B463" t="s">
        <v>28</v>
      </c>
      <c r="C463" t="s">
        <v>29</v>
      </c>
      <c r="D463" t="s">
        <v>51</v>
      </c>
      <c r="E463" t="str">
        <f t="shared" si="21"/>
        <v>Grand Malt</v>
      </c>
      <c r="F463">
        <v>90</v>
      </c>
      <c r="G463">
        <v>150</v>
      </c>
      <c r="H463">
        <v>735</v>
      </c>
      <c r="I463">
        <v>110250</v>
      </c>
      <c r="J463">
        <v>44100</v>
      </c>
      <c r="K463" t="s">
        <v>25</v>
      </c>
      <c r="L463" t="s">
        <v>47</v>
      </c>
      <c r="M463" t="str">
        <f t="shared" si="22"/>
        <v>North Central</v>
      </c>
      <c r="N463" t="s">
        <v>48</v>
      </c>
      <c r="O463">
        <v>2019</v>
      </c>
      <c r="P463" t="str">
        <f t="shared" si="23"/>
        <v>Anglophone</v>
      </c>
    </row>
    <row r="464" spans="1:16">
      <c r="A464">
        <v>10563</v>
      </c>
      <c r="B464" t="s">
        <v>22</v>
      </c>
      <c r="C464" t="s">
        <v>23</v>
      </c>
      <c r="D464" t="s">
        <v>18</v>
      </c>
      <c r="E464" t="str">
        <f t="shared" si="21"/>
        <v>Trophy</v>
      </c>
      <c r="F464">
        <v>150</v>
      </c>
      <c r="G464">
        <v>200</v>
      </c>
      <c r="H464">
        <v>747</v>
      </c>
      <c r="I464">
        <v>149400</v>
      </c>
      <c r="J464">
        <v>37350</v>
      </c>
      <c r="K464" t="s">
        <v>31</v>
      </c>
      <c r="L464" t="s">
        <v>20</v>
      </c>
      <c r="M464" t="str">
        <f t="shared" si="22"/>
        <v>South East</v>
      </c>
      <c r="N464" t="s">
        <v>52</v>
      </c>
      <c r="O464">
        <v>2017</v>
      </c>
      <c r="P464" t="str">
        <f t="shared" si="23"/>
        <v>Francophone</v>
      </c>
    </row>
    <row r="465" spans="1:16">
      <c r="A465">
        <v>10564</v>
      </c>
      <c r="B465" t="s">
        <v>28</v>
      </c>
      <c r="C465" t="s">
        <v>29</v>
      </c>
      <c r="D465" t="s">
        <v>24</v>
      </c>
      <c r="E465" t="str">
        <f t="shared" si="21"/>
        <v>Budweiser</v>
      </c>
      <c r="F465">
        <v>250</v>
      </c>
      <c r="G465">
        <v>500</v>
      </c>
      <c r="H465">
        <v>798</v>
      </c>
      <c r="I465">
        <v>399000</v>
      </c>
      <c r="J465">
        <v>199500</v>
      </c>
      <c r="K465" t="s">
        <v>37</v>
      </c>
      <c r="L465" t="s">
        <v>26</v>
      </c>
      <c r="M465" t="str">
        <f t="shared" si="22"/>
        <v>West</v>
      </c>
      <c r="N465" t="s">
        <v>53</v>
      </c>
      <c r="O465">
        <v>2018</v>
      </c>
      <c r="P465" t="str">
        <f t="shared" si="23"/>
        <v>Francophone</v>
      </c>
    </row>
    <row r="466" spans="1:16">
      <c r="A466">
        <v>10565</v>
      </c>
      <c r="B466" t="s">
        <v>49</v>
      </c>
      <c r="C466" t="s">
        <v>50</v>
      </c>
      <c r="D466" t="s">
        <v>30</v>
      </c>
      <c r="E466" t="str">
        <f t="shared" si="21"/>
        <v>Castle Lite</v>
      </c>
      <c r="F466">
        <v>180</v>
      </c>
      <c r="G466">
        <v>450</v>
      </c>
      <c r="H466">
        <v>829</v>
      </c>
      <c r="I466">
        <v>373050</v>
      </c>
      <c r="J466">
        <v>223830</v>
      </c>
      <c r="K466" t="s">
        <v>43</v>
      </c>
      <c r="L466" t="s">
        <v>32</v>
      </c>
      <c r="M466" t="str">
        <f t="shared" si="22"/>
        <v>South South</v>
      </c>
      <c r="N466" t="s">
        <v>56</v>
      </c>
      <c r="O466">
        <v>2017</v>
      </c>
      <c r="P466" t="str">
        <f t="shared" si="23"/>
        <v>Francophone</v>
      </c>
    </row>
    <row r="467" spans="1:16">
      <c r="A467">
        <v>10566</v>
      </c>
      <c r="B467" t="s">
        <v>40</v>
      </c>
      <c r="C467" t="s">
        <v>41</v>
      </c>
      <c r="D467" t="s">
        <v>36</v>
      </c>
      <c r="E467" t="str">
        <f t="shared" si="21"/>
        <v>Eagle Lager</v>
      </c>
      <c r="F467">
        <v>170</v>
      </c>
      <c r="G467">
        <v>250</v>
      </c>
      <c r="H467">
        <v>729</v>
      </c>
      <c r="I467">
        <v>182250</v>
      </c>
      <c r="J467">
        <v>58320</v>
      </c>
      <c r="K467" t="s">
        <v>19</v>
      </c>
      <c r="L467" t="s">
        <v>38</v>
      </c>
      <c r="M467" t="str">
        <f t="shared" si="22"/>
        <v>North West</v>
      </c>
      <c r="N467" t="s">
        <v>59</v>
      </c>
      <c r="O467">
        <v>2017</v>
      </c>
      <c r="P467" t="str">
        <f t="shared" si="23"/>
        <v>Anglophone</v>
      </c>
    </row>
    <row r="468" spans="1:16">
      <c r="A468">
        <v>10567</v>
      </c>
      <c r="B468" t="s">
        <v>16</v>
      </c>
      <c r="C468" t="s">
        <v>17</v>
      </c>
      <c r="D468" t="s">
        <v>42</v>
      </c>
      <c r="E468" t="str">
        <f t="shared" si="21"/>
        <v>Hero</v>
      </c>
      <c r="F468">
        <v>150</v>
      </c>
      <c r="G468">
        <v>200</v>
      </c>
      <c r="H468">
        <v>721</v>
      </c>
      <c r="I468">
        <v>144200</v>
      </c>
      <c r="J468">
        <v>36050</v>
      </c>
      <c r="K468" t="s">
        <v>25</v>
      </c>
      <c r="L468" t="s">
        <v>44</v>
      </c>
      <c r="M468" t="str">
        <f t="shared" si="22"/>
        <v>North Central</v>
      </c>
      <c r="N468" t="s">
        <v>62</v>
      </c>
      <c r="O468">
        <v>2019</v>
      </c>
      <c r="P468" t="str">
        <f t="shared" si="23"/>
        <v>Anglophone</v>
      </c>
    </row>
    <row r="469" spans="1:16">
      <c r="A469">
        <v>10568</v>
      </c>
      <c r="B469" t="s">
        <v>16</v>
      </c>
      <c r="C469" t="s">
        <v>17</v>
      </c>
      <c r="D469" t="s">
        <v>46</v>
      </c>
      <c r="E469" t="str">
        <f t="shared" si="21"/>
        <v>Beta Malt</v>
      </c>
      <c r="F469">
        <v>80</v>
      </c>
      <c r="G469">
        <v>150</v>
      </c>
      <c r="H469">
        <v>709</v>
      </c>
      <c r="I469">
        <v>106350</v>
      </c>
      <c r="J469">
        <v>49630</v>
      </c>
      <c r="K469" t="s">
        <v>31</v>
      </c>
      <c r="L469" t="s">
        <v>47</v>
      </c>
      <c r="M469" t="str">
        <f t="shared" si="22"/>
        <v>North Central</v>
      </c>
      <c r="N469" t="s">
        <v>63</v>
      </c>
      <c r="O469">
        <v>2018</v>
      </c>
      <c r="P469" t="str">
        <f t="shared" si="23"/>
        <v>Francophone</v>
      </c>
    </row>
    <row r="470" spans="1:16">
      <c r="A470">
        <v>10569</v>
      </c>
      <c r="B470" t="s">
        <v>40</v>
      </c>
      <c r="C470" t="s">
        <v>41</v>
      </c>
      <c r="D470" t="s">
        <v>51</v>
      </c>
      <c r="E470" t="str">
        <f t="shared" si="21"/>
        <v>Grand Malt</v>
      </c>
      <c r="F470">
        <v>90</v>
      </c>
      <c r="G470">
        <v>150</v>
      </c>
      <c r="H470">
        <v>719</v>
      </c>
      <c r="I470">
        <v>107850</v>
      </c>
      <c r="J470">
        <v>43140</v>
      </c>
      <c r="K470" t="s">
        <v>37</v>
      </c>
      <c r="L470" t="s">
        <v>20</v>
      </c>
      <c r="M470" t="str">
        <f t="shared" si="22"/>
        <v>South East</v>
      </c>
      <c r="N470" t="s">
        <v>21</v>
      </c>
      <c r="O470">
        <v>2017</v>
      </c>
      <c r="P470" t="str">
        <f t="shared" si="23"/>
        <v>Francophone</v>
      </c>
    </row>
    <row r="471" spans="1:16">
      <c r="A471">
        <v>10570</v>
      </c>
      <c r="B471" t="s">
        <v>16</v>
      </c>
      <c r="C471" t="s">
        <v>17</v>
      </c>
      <c r="D471" t="s">
        <v>18</v>
      </c>
      <c r="E471" t="str">
        <f t="shared" si="21"/>
        <v>Trophy</v>
      </c>
      <c r="F471">
        <v>150</v>
      </c>
      <c r="G471">
        <v>200</v>
      </c>
      <c r="H471">
        <v>875</v>
      </c>
      <c r="I471">
        <v>175000</v>
      </c>
      <c r="J471">
        <v>43750</v>
      </c>
      <c r="K471" t="s">
        <v>43</v>
      </c>
      <c r="L471" t="s">
        <v>26</v>
      </c>
      <c r="M471" t="str">
        <f t="shared" si="22"/>
        <v>West</v>
      </c>
      <c r="N471" t="s">
        <v>27</v>
      </c>
      <c r="O471">
        <v>2018</v>
      </c>
      <c r="P471" t="str">
        <f t="shared" si="23"/>
        <v>Francophone</v>
      </c>
    </row>
    <row r="472" spans="1:16">
      <c r="A472">
        <v>10571</v>
      </c>
      <c r="B472" t="s">
        <v>22</v>
      </c>
      <c r="C472" t="s">
        <v>23</v>
      </c>
      <c r="D472" t="s">
        <v>24</v>
      </c>
      <c r="E472" t="str">
        <f t="shared" si="21"/>
        <v>Budweiser</v>
      </c>
      <c r="F472">
        <v>250</v>
      </c>
      <c r="G472">
        <v>500</v>
      </c>
      <c r="H472">
        <v>762</v>
      </c>
      <c r="I472">
        <v>381000</v>
      </c>
      <c r="J472">
        <v>190500</v>
      </c>
      <c r="K472" t="s">
        <v>19</v>
      </c>
      <c r="L472" t="s">
        <v>32</v>
      </c>
      <c r="M472" t="str">
        <f t="shared" si="22"/>
        <v>South South</v>
      </c>
      <c r="N472" t="s">
        <v>33</v>
      </c>
      <c r="O472">
        <v>2017</v>
      </c>
      <c r="P472" t="str">
        <f t="shared" si="23"/>
        <v>Anglophone</v>
      </c>
    </row>
    <row r="473" spans="1:16">
      <c r="A473">
        <v>10572</v>
      </c>
      <c r="B473" t="s">
        <v>28</v>
      </c>
      <c r="C473" t="s">
        <v>29</v>
      </c>
      <c r="D473" t="s">
        <v>30</v>
      </c>
      <c r="E473" t="str">
        <f t="shared" si="21"/>
        <v>Castle Lite</v>
      </c>
      <c r="F473">
        <v>180</v>
      </c>
      <c r="G473">
        <v>450</v>
      </c>
      <c r="H473">
        <v>964</v>
      </c>
      <c r="I473">
        <v>433800</v>
      </c>
      <c r="J473">
        <v>260280</v>
      </c>
      <c r="K473" t="s">
        <v>25</v>
      </c>
      <c r="L473" t="s">
        <v>38</v>
      </c>
      <c r="M473" t="str">
        <f t="shared" si="22"/>
        <v>North West</v>
      </c>
      <c r="N473" t="s">
        <v>39</v>
      </c>
      <c r="O473">
        <v>2017</v>
      </c>
      <c r="P473" t="str">
        <f t="shared" si="23"/>
        <v>Anglophone</v>
      </c>
    </row>
    <row r="474" spans="1:16">
      <c r="A474">
        <v>10573</v>
      </c>
      <c r="B474" t="s">
        <v>34</v>
      </c>
      <c r="C474" t="s">
        <v>35</v>
      </c>
      <c r="D474" t="s">
        <v>36</v>
      </c>
      <c r="E474" t="str">
        <f t="shared" si="21"/>
        <v>Eagle Lager</v>
      </c>
      <c r="F474">
        <v>170</v>
      </c>
      <c r="G474">
        <v>250</v>
      </c>
      <c r="H474">
        <v>931</v>
      </c>
      <c r="I474">
        <v>232750</v>
      </c>
      <c r="J474">
        <v>74480</v>
      </c>
      <c r="K474" t="s">
        <v>31</v>
      </c>
      <c r="L474" t="s">
        <v>44</v>
      </c>
      <c r="M474" t="str">
        <f t="shared" si="22"/>
        <v>North Central</v>
      </c>
      <c r="N474" t="s">
        <v>45</v>
      </c>
      <c r="O474">
        <v>2018</v>
      </c>
      <c r="P474" t="str">
        <f t="shared" si="23"/>
        <v>Francophone</v>
      </c>
    </row>
    <row r="475" spans="1:16">
      <c r="A475">
        <v>10574</v>
      </c>
      <c r="B475" t="s">
        <v>40</v>
      </c>
      <c r="C475" t="s">
        <v>41</v>
      </c>
      <c r="D475" t="s">
        <v>42</v>
      </c>
      <c r="E475" t="str">
        <f t="shared" si="21"/>
        <v>Hero</v>
      </c>
      <c r="F475">
        <v>150</v>
      </c>
      <c r="G475">
        <v>200</v>
      </c>
      <c r="H475">
        <v>766</v>
      </c>
      <c r="I475">
        <v>153200</v>
      </c>
      <c r="J475">
        <v>38300</v>
      </c>
      <c r="K475" t="s">
        <v>37</v>
      </c>
      <c r="L475" t="s">
        <v>47</v>
      </c>
      <c r="M475" t="str">
        <f t="shared" si="22"/>
        <v>North Central</v>
      </c>
      <c r="N475" t="s">
        <v>48</v>
      </c>
      <c r="O475">
        <v>2019</v>
      </c>
      <c r="P475" t="str">
        <f t="shared" si="23"/>
        <v>Francophone</v>
      </c>
    </row>
    <row r="476" spans="1:16">
      <c r="A476">
        <v>10575</v>
      </c>
      <c r="B476" t="s">
        <v>16</v>
      </c>
      <c r="C476" t="s">
        <v>17</v>
      </c>
      <c r="D476" t="s">
        <v>46</v>
      </c>
      <c r="E476" t="str">
        <f t="shared" si="21"/>
        <v>Beta Malt</v>
      </c>
      <c r="F476">
        <v>80</v>
      </c>
      <c r="G476">
        <v>150</v>
      </c>
      <c r="H476">
        <v>746</v>
      </c>
      <c r="I476">
        <v>111900</v>
      </c>
      <c r="J476">
        <v>52220</v>
      </c>
      <c r="K476" t="s">
        <v>43</v>
      </c>
      <c r="L476" t="s">
        <v>20</v>
      </c>
      <c r="M476" t="str">
        <f t="shared" si="22"/>
        <v>South East</v>
      </c>
      <c r="N476" t="s">
        <v>52</v>
      </c>
      <c r="O476">
        <v>2018</v>
      </c>
      <c r="P476" t="str">
        <f t="shared" si="23"/>
        <v>Francophone</v>
      </c>
    </row>
    <row r="477" spans="1:16">
      <c r="A477">
        <v>10576</v>
      </c>
      <c r="B477" t="s">
        <v>49</v>
      </c>
      <c r="C477" t="s">
        <v>50</v>
      </c>
      <c r="D477" t="s">
        <v>51</v>
      </c>
      <c r="E477" t="str">
        <f t="shared" si="21"/>
        <v>Grand Malt</v>
      </c>
      <c r="F477">
        <v>90</v>
      </c>
      <c r="G477">
        <v>150</v>
      </c>
      <c r="H477">
        <v>942</v>
      </c>
      <c r="I477">
        <v>141300</v>
      </c>
      <c r="J477">
        <v>56520</v>
      </c>
      <c r="K477" t="s">
        <v>19</v>
      </c>
      <c r="L477" t="s">
        <v>26</v>
      </c>
      <c r="M477" t="str">
        <f t="shared" si="22"/>
        <v>West</v>
      </c>
      <c r="N477" t="s">
        <v>53</v>
      </c>
      <c r="O477">
        <v>2017</v>
      </c>
      <c r="P477" t="str">
        <f t="shared" si="23"/>
        <v>Anglophone</v>
      </c>
    </row>
    <row r="478" spans="1:16">
      <c r="A478">
        <v>10577</v>
      </c>
      <c r="B478" t="s">
        <v>34</v>
      </c>
      <c r="C478" t="s">
        <v>35</v>
      </c>
      <c r="D478" t="s">
        <v>18</v>
      </c>
      <c r="E478" t="str">
        <f t="shared" si="21"/>
        <v>Trophy</v>
      </c>
      <c r="F478">
        <v>150</v>
      </c>
      <c r="G478">
        <v>200</v>
      </c>
      <c r="H478">
        <v>724</v>
      </c>
      <c r="I478">
        <v>144800</v>
      </c>
      <c r="J478">
        <v>36200</v>
      </c>
      <c r="K478" t="s">
        <v>25</v>
      </c>
      <c r="L478" t="s">
        <v>32</v>
      </c>
      <c r="M478" t="str">
        <f t="shared" si="22"/>
        <v>South South</v>
      </c>
      <c r="N478" t="s">
        <v>56</v>
      </c>
      <c r="O478">
        <v>2019</v>
      </c>
      <c r="P478" t="str">
        <f t="shared" si="23"/>
        <v>Anglophone</v>
      </c>
    </row>
    <row r="479" spans="1:16">
      <c r="A479">
        <v>10578</v>
      </c>
      <c r="B479" t="s">
        <v>54</v>
      </c>
      <c r="C479" t="s">
        <v>55</v>
      </c>
      <c r="D479" t="s">
        <v>24</v>
      </c>
      <c r="E479" t="str">
        <f t="shared" si="21"/>
        <v>Budweiser</v>
      </c>
      <c r="F479">
        <v>250</v>
      </c>
      <c r="G479">
        <v>500</v>
      </c>
      <c r="H479">
        <v>887</v>
      </c>
      <c r="I479">
        <v>443500</v>
      </c>
      <c r="J479">
        <v>221750</v>
      </c>
      <c r="K479" t="s">
        <v>31</v>
      </c>
      <c r="L479" t="s">
        <v>38</v>
      </c>
      <c r="M479" t="str">
        <f t="shared" si="22"/>
        <v>North West</v>
      </c>
      <c r="N479" t="s">
        <v>59</v>
      </c>
      <c r="O479">
        <v>2018</v>
      </c>
      <c r="P479" t="str">
        <f t="shared" si="23"/>
        <v>Francophone</v>
      </c>
    </row>
    <row r="480" spans="1:16">
      <c r="A480">
        <v>10579</v>
      </c>
      <c r="B480" t="s">
        <v>57</v>
      </c>
      <c r="C480" t="s">
        <v>58</v>
      </c>
      <c r="D480" t="s">
        <v>30</v>
      </c>
      <c r="E480" t="str">
        <f t="shared" si="21"/>
        <v>Castle Lite</v>
      </c>
      <c r="F480">
        <v>180</v>
      </c>
      <c r="G480">
        <v>450</v>
      </c>
      <c r="H480">
        <v>703</v>
      </c>
      <c r="I480">
        <v>316350</v>
      </c>
      <c r="J480">
        <v>189810</v>
      </c>
      <c r="K480" t="s">
        <v>37</v>
      </c>
      <c r="L480" t="s">
        <v>44</v>
      </c>
      <c r="M480" t="str">
        <f t="shared" si="22"/>
        <v>North Central</v>
      </c>
      <c r="N480" t="s">
        <v>62</v>
      </c>
      <c r="O480">
        <v>2017</v>
      </c>
      <c r="P480" t="str">
        <f t="shared" si="23"/>
        <v>Francophone</v>
      </c>
    </row>
    <row r="481" spans="1:16">
      <c r="A481">
        <v>10580</v>
      </c>
      <c r="B481" t="s">
        <v>60</v>
      </c>
      <c r="C481" t="s">
        <v>61</v>
      </c>
      <c r="D481" t="s">
        <v>36</v>
      </c>
      <c r="E481" t="str">
        <f t="shared" si="21"/>
        <v>Eagle Lager</v>
      </c>
      <c r="F481">
        <v>170</v>
      </c>
      <c r="G481">
        <v>250</v>
      </c>
      <c r="H481">
        <v>930</v>
      </c>
      <c r="I481">
        <v>232500</v>
      </c>
      <c r="J481">
        <v>74400</v>
      </c>
      <c r="K481" t="s">
        <v>43</v>
      </c>
      <c r="L481" t="s">
        <v>47</v>
      </c>
      <c r="M481" t="str">
        <f t="shared" si="22"/>
        <v>North Central</v>
      </c>
      <c r="N481" t="s">
        <v>63</v>
      </c>
      <c r="O481">
        <v>2018</v>
      </c>
      <c r="P481" t="str">
        <f t="shared" si="23"/>
        <v>Francophone</v>
      </c>
    </row>
    <row r="482" spans="1:16">
      <c r="A482">
        <v>10581</v>
      </c>
      <c r="B482" t="s">
        <v>34</v>
      </c>
      <c r="C482" t="s">
        <v>35</v>
      </c>
      <c r="D482" t="s">
        <v>42</v>
      </c>
      <c r="E482" t="str">
        <f t="shared" si="21"/>
        <v>Hero</v>
      </c>
      <c r="F482">
        <v>150</v>
      </c>
      <c r="G482">
        <v>200</v>
      </c>
      <c r="H482">
        <v>867</v>
      </c>
      <c r="I482">
        <v>173400</v>
      </c>
      <c r="J482">
        <v>43350</v>
      </c>
      <c r="K482" t="s">
        <v>19</v>
      </c>
      <c r="L482" t="s">
        <v>20</v>
      </c>
      <c r="M482" t="str">
        <f t="shared" si="22"/>
        <v>South East</v>
      </c>
      <c r="N482" t="s">
        <v>21</v>
      </c>
      <c r="O482">
        <v>2017</v>
      </c>
      <c r="P482" t="str">
        <f t="shared" si="23"/>
        <v>Anglophone</v>
      </c>
    </row>
    <row r="483" spans="1:16">
      <c r="A483">
        <v>10582</v>
      </c>
      <c r="B483" t="s">
        <v>64</v>
      </c>
      <c r="C483" t="s">
        <v>65</v>
      </c>
      <c r="D483" t="s">
        <v>46</v>
      </c>
      <c r="E483" t="str">
        <f t="shared" si="21"/>
        <v>Beta Malt</v>
      </c>
      <c r="F483">
        <v>80</v>
      </c>
      <c r="G483">
        <v>150</v>
      </c>
      <c r="H483">
        <v>853</v>
      </c>
      <c r="I483">
        <v>127950</v>
      </c>
      <c r="J483">
        <v>59710</v>
      </c>
      <c r="K483" t="s">
        <v>25</v>
      </c>
      <c r="L483" t="s">
        <v>26</v>
      </c>
      <c r="M483" t="str">
        <f t="shared" si="22"/>
        <v>West</v>
      </c>
      <c r="N483" t="s">
        <v>27</v>
      </c>
      <c r="O483">
        <v>2018</v>
      </c>
      <c r="P483" t="str">
        <f t="shared" si="23"/>
        <v>Anglophone</v>
      </c>
    </row>
    <row r="484" spans="1:16">
      <c r="A484">
        <v>10583</v>
      </c>
      <c r="B484" t="s">
        <v>34</v>
      </c>
      <c r="C484" t="s">
        <v>35</v>
      </c>
      <c r="D484" t="s">
        <v>51</v>
      </c>
      <c r="E484" t="str">
        <f t="shared" si="21"/>
        <v>Grand Malt</v>
      </c>
      <c r="F484">
        <v>90</v>
      </c>
      <c r="G484">
        <v>150</v>
      </c>
      <c r="H484">
        <v>794</v>
      </c>
      <c r="I484">
        <v>119100</v>
      </c>
      <c r="J484">
        <v>47640</v>
      </c>
      <c r="K484" t="s">
        <v>31</v>
      </c>
      <c r="L484" t="s">
        <v>32</v>
      </c>
      <c r="M484" t="str">
        <f t="shared" si="22"/>
        <v>South South</v>
      </c>
      <c r="N484" t="s">
        <v>33</v>
      </c>
      <c r="O484">
        <v>2018</v>
      </c>
      <c r="P484" t="str">
        <f t="shared" si="23"/>
        <v>Francophone</v>
      </c>
    </row>
    <row r="485" spans="1:16">
      <c r="A485">
        <v>10584</v>
      </c>
      <c r="B485" t="s">
        <v>54</v>
      </c>
      <c r="C485" t="s">
        <v>55</v>
      </c>
      <c r="D485" t="s">
        <v>18</v>
      </c>
      <c r="E485" t="str">
        <f t="shared" si="21"/>
        <v>Trophy</v>
      </c>
      <c r="F485">
        <v>150</v>
      </c>
      <c r="G485">
        <v>200</v>
      </c>
      <c r="H485">
        <v>974</v>
      </c>
      <c r="I485">
        <v>194800</v>
      </c>
      <c r="J485">
        <v>48700</v>
      </c>
      <c r="K485" t="s">
        <v>37</v>
      </c>
      <c r="L485" t="s">
        <v>38</v>
      </c>
      <c r="M485" t="str">
        <f t="shared" si="22"/>
        <v>North West</v>
      </c>
      <c r="N485" t="s">
        <v>39</v>
      </c>
      <c r="O485">
        <v>2018</v>
      </c>
      <c r="P485" t="str">
        <f t="shared" si="23"/>
        <v>Francophone</v>
      </c>
    </row>
    <row r="486" spans="1:16">
      <c r="A486">
        <v>10585</v>
      </c>
      <c r="B486" t="s">
        <v>34</v>
      </c>
      <c r="C486" t="s">
        <v>35</v>
      </c>
      <c r="D486" t="s">
        <v>24</v>
      </c>
      <c r="E486" t="str">
        <f t="shared" si="21"/>
        <v>Budweiser</v>
      </c>
      <c r="F486">
        <v>250</v>
      </c>
      <c r="G486">
        <v>500</v>
      </c>
      <c r="H486">
        <v>778</v>
      </c>
      <c r="I486">
        <v>389000</v>
      </c>
      <c r="J486">
        <v>194500</v>
      </c>
      <c r="K486" t="s">
        <v>43</v>
      </c>
      <c r="L486" t="s">
        <v>44</v>
      </c>
      <c r="M486" t="str">
        <f t="shared" si="22"/>
        <v>North Central</v>
      </c>
      <c r="N486" t="s">
        <v>45</v>
      </c>
      <c r="O486">
        <v>2019</v>
      </c>
      <c r="P486" t="str">
        <f t="shared" si="23"/>
        <v>Francophone</v>
      </c>
    </row>
    <row r="487" spans="1:16">
      <c r="A487">
        <v>10586</v>
      </c>
      <c r="B487" t="s">
        <v>60</v>
      </c>
      <c r="C487" t="s">
        <v>61</v>
      </c>
      <c r="D487" t="s">
        <v>30</v>
      </c>
      <c r="E487" t="str">
        <f t="shared" si="21"/>
        <v>Castle Lite</v>
      </c>
      <c r="F487">
        <v>180</v>
      </c>
      <c r="G487">
        <v>450</v>
      </c>
      <c r="H487">
        <v>939</v>
      </c>
      <c r="I487">
        <v>422550</v>
      </c>
      <c r="J487">
        <v>253530</v>
      </c>
      <c r="K487" t="s">
        <v>19</v>
      </c>
      <c r="L487" t="s">
        <v>47</v>
      </c>
      <c r="M487" t="str">
        <f t="shared" si="22"/>
        <v>North Central</v>
      </c>
      <c r="N487" t="s">
        <v>48</v>
      </c>
      <c r="O487">
        <v>2018</v>
      </c>
      <c r="P487" t="str">
        <f t="shared" si="23"/>
        <v>Anglophone</v>
      </c>
    </row>
    <row r="488" spans="1:16">
      <c r="A488">
        <v>10587</v>
      </c>
      <c r="B488" t="s">
        <v>66</v>
      </c>
      <c r="C488" t="s">
        <v>67</v>
      </c>
      <c r="D488" t="s">
        <v>36</v>
      </c>
      <c r="E488" t="str">
        <f t="shared" si="21"/>
        <v>Eagle Lager</v>
      </c>
      <c r="F488">
        <v>170</v>
      </c>
      <c r="G488">
        <v>250</v>
      </c>
      <c r="H488">
        <v>763</v>
      </c>
      <c r="I488">
        <v>190750</v>
      </c>
      <c r="J488">
        <v>61040</v>
      </c>
      <c r="K488" t="s">
        <v>25</v>
      </c>
      <c r="L488" t="s">
        <v>20</v>
      </c>
      <c r="M488" t="str">
        <f t="shared" si="22"/>
        <v>South East</v>
      </c>
      <c r="N488" t="s">
        <v>52</v>
      </c>
      <c r="O488">
        <v>2017</v>
      </c>
      <c r="P488" t="str">
        <f t="shared" si="23"/>
        <v>Anglophone</v>
      </c>
    </row>
    <row r="489" spans="1:16">
      <c r="A489">
        <v>10588</v>
      </c>
      <c r="B489" t="s">
        <v>64</v>
      </c>
      <c r="C489" t="s">
        <v>65</v>
      </c>
      <c r="D489" t="s">
        <v>42</v>
      </c>
      <c r="E489" t="str">
        <f t="shared" si="21"/>
        <v>Hero</v>
      </c>
      <c r="F489">
        <v>150</v>
      </c>
      <c r="G489">
        <v>200</v>
      </c>
      <c r="H489">
        <v>970</v>
      </c>
      <c r="I489">
        <v>194000</v>
      </c>
      <c r="J489">
        <v>48500</v>
      </c>
      <c r="K489" t="s">
        <v>31</v>
      </c>
      <c r="L489" t="s">
        <v>26</v>
      </c>
      <c r="M489" t="str">
        <f t="shared" si="22"/>
        <v>West</v>
      </c>
      <c r="N489" t="s">
        <v>53</v>
      </c>
      <c r="O489">
        <v>2019</v>
      </c>
      <c r="P489" t="str">
        <f t="shared" si="23"/>
        <v>Francophone</v>
      </c>
    </row>
    <row r="490" spans="1:16">
      <c r="A490">
        <v>10589</v>
      </c>
      <c r="B490" t="s">
        <v>60</v>
      </c>
      <c r="C490" t="s">
        <v>61</v>
      </c>
      <c r="D490" t="s">
        <v>46</v>
      </c>
      <c r="E490" t="str">
        <f t="shared" si="21"/>
        <v>Beta Malt</v>
      </c>
      <c r="F490">
        <v>80</v>
      </c>
      <c r="G490">
        <v>150</v>
      </c>
      <c r="H490">
        <v>808</v>
      </c>
      <c r="I490">
        <v>121200</v>
      </c>
      <c r="J490">
        <v>56560</v>
      </c>
      <c r="K490" t="s">
        <v>37</v>
      </c>
      <c r="L490" t="s">
        <v>32</v>
      </c>
      <c r="M490" t="str">
        <f t="shared" si="22"/>
        <v>South South</v>
      </c>
      <c r="N490" t="s">
        <v>56</v>
      </c>
      <c r="O490">
        <v>2017</v>
      </c>
      <c r="P490" t="str">
        <f t="shared" si="23"/>
        <v>Francophone</v>
      </c>
    </row>
    <row r="491" spans="1:16">
      <c r="A491">
        <v>10590</v>
      </c>
      <c r="B491" t="s">
        <v>22</v>
      </c>
      <c r="C491" t="s">
        <v>23</v>
      </c>
      <c r="D491" t="s">
        <v>51</v>
      </c>
      <c r="E491" t="str">
        <f t="shared" si="21"/>
        <v>Grand Malt</v>
      </c>
      <c r="F491">
        <v>90</v>
      </c>
      <c r="G491">
        <v>150</v>
      </c>
      <c r="H491">
        <v>952</v>
      </c>
      <c r="I491">
        <v>142800</v>
      </c>
      <c r="J491">
        <v>57120</v>
      </c>
      <c r="K491" t="s">
        <v>43</v>
      </c>
      <c r="L491" t="s">
        <v>38</v>
      </c>
      <c r="M491" t="str">
        <f t="shared" si="22"/>
        <v>North West</v>
      </c>
      <c r="N491" t="s">
        <v>59</v>
      </c>
      <c r="O491">
        <v>2019</v>
      </c>
      <c r="P491" t="str">
        <f t="shared" si="23"/>
        <v>Francophone</v>
      </c>
    </row>
    <row r="492" spans="1:16">
      <c r="A492">
        <v>10591</v>
      </c>
      <c r="B492" t="s">
        <v>64</v>
      </c>
      <c r="C492" t="s">
        <v>65</v>
      </c>
      <c r="D492" t="s">
        <v>18</v>
      </c>
      <c r="E492" t="str">
        <f t="shared" si="21"/>
        <v>Trophy</v>
      </c>
      <c r="F492">
        <v>150</v>
      </c>
      <c r="G492">
        <v>200</v>
      </c>
      <c r="H492">
        <v>918</v>
      </c>
      <c r="I492">
        <v>183600</v>
      </c>
      <c r="J492">
        <v>45900</v>
      </c>
      <c r="K492" t="s">
        <v>19</v>
      </c>
      <c r="L492" t="s">
        <v>44</v>
      </c>
      <c r="M492" t="str">
        <f t="shared" si="22"/>
        <v>North Central</v>
      </c>
      <c r="N492" t="s">
        <v>62</v>
      </c>
      <c r="O492">
        <v>2019</v>
      </c>
      <c r="P492" t="str">
        <f t="shared" si="23"/>
        <v>Anglophone</v>
      </c>
    </row>
    <row r="493" spans="1:16">
      <c r="A493">
        <v>10592</v>
      </c>
      <c r="B493" t="s">
        <v>34</v>
      </c>
      <c r="C493" t="s">
        <v>35</v>
      </c>
      <c r="D493" t="s">
        <v>24</v>
      </c>
      <c r="E493" t="str">
        <f t="shared" si="21"/>
        <v>Budweiser</v>
      </c>
      <c r="F493">
        <v>250</v>
      </c>
      <c r="G493">
        <v>500</v>
      </c>
      <c r="H493">
        <v>934</v>
      </c>
      <c r="I493">
        <v>467000</v>
      </c>
      <c r="J493">
        <v>233500</v>
      </c>
      <c r="K493" t="s">
        <v>25</v>
      </c>
      <c r="L493" t="s">
        <v>47</v>
      </c>
      <c r="M493" t="str">
        <f t="shared" si="22"/>
        <v>North Central</v>
      </c>
      <c r="N493" t="s">
        <v>63</v>
      </c>
      <c r="O493">
        <v>2018</v>
      </c>
      <c r="P493" t="str">
        <f t="shared" si="23"/>
        <v>Anglophone</v>
      </c>
    </row>
    <row r="494" spans="1:16">
      <c r="A494">
        <v>10593</v>
      </c>
      <c r="B494" t="s">
        <v>28</v>
      </c>
      <c r="C494" t="s">
        <v>29</v>
      </c>
      <c r="D494" t="s">
        <v>30</v>
      </c>
      <c r="E494" t="str">
        <f t="shared" si="21"/>
        <v>Castle Lite</v>
      </c>
      <c r="F494">
        <v>180</v>
      </c>
      <c r="G494">
        <v>450</v>
      </c>
      <c r="H494">
        <v>753</v>
      </c>
      <c r="I494">
        <v>338850</v>
      </c>
      <c r="J494">
        <v>203310</v>
      </c>
      <c r="K494" t="s">
        <v>31</v>
      </c>
      <c r="L494" t="s">
        <v>20</v>
      </c>
      <c r="M494" t="str">
        <f t="shared" si="22"/>
        <v>South East</v>
      </c>
      <c r="N494" t="s">
        <v>21</v>
      </c>
      <c r="O494">
        <v>2019</v>
      </c>
      <c r="P494" t="str">
        <f t="shared" si="23"/>
        <v>Francophone</v>
      </c>
    </row>
    <row r="495" spans="1:16">
      <c r="A495">
        <v>10594</v>
      </c>
      <c r="B495" t="s">
        <v>16</v>
      </c>
      <c r="C495" t="s">
        <v>17</v>
      </c>
      <c r="D495" t="s">
        <v>36</v>
      </c>
      <c r="E495" t="str">
        <f t="shared" si="21"/>
        <v>Eagle Lager</v>
      </c>
      <c r="F495">
        <v>170</v>
      </c>
      <c r="G495">
        <v>250</v>
      </c>
      <c r="H495">
        <v>740</v>
      </c>
      <c r="I495">
        <v>185000</v>
      </c>
      <c r="J495">
        <v>59200</v>
      </c>
      <c r="K495" t="s">
        <v>37</v>
      </c>
      <c r="L495" t="s">
        <v>26</v>
      </c>
      <c r="M495" t="str">
        <f t="shared" si="22"/>
        <v>West</v>
      </c>
      <c r="N495" t="s">
        <v>27</v>
      </c>
      <c r="O495">
        <v>2018</v>
      </c>
      <c r="P495" t="str">
        <f t="shared" si="23"/>
        <v>Francophone</v>
      </c>
    </row>
    <row r="496" spans="1:16">
      <c r="A496">
        <v>10595</v>
      </c>
      <c r="B496" t="s">
        <v>40</v>
      </c>
      <c r="C496" t="s">
        <v>41</v>
      </c>
      <c r="D496" t="s">
        <v>42</v>
      </c>
      <c r="E496" t="str">
        <f t="shared" si="21"/>
        <v>Hero</v>
      </c>
      <c r="F496">
        <v>150</v>
      </c>
      <c r="G496">
        <v>200</v>
      </c>
      <c r="H496">
        <v>829</v>
      </c>
      <c r="I496">
        <v>165800</v>
      </c>
      <c r="J496">
        <v>41450</v>
      </c>
      <c r="K496" t="s">
        <v>43</v>
      </c>
      <c r="L496" t="s">
        <v>32</v>
      </c>
      <c r="M496" t="str">
        <f t="shared" si="22"/>
        <v>South South</v>
      </c>
      <c r="N496" t="s">
        <v>33</v>
      </c>
      <c r="O496">
        <v>2018</v>
      </c>
      <c r="P496" t="str">
        <f t="shared" si="23"/>
        <v>Francophone</v>
      </c>
    </row>
    <row r="497" spans="1:16">
      <c r="A497">
        <v>10596</v>
      </c>
      <c r="B497" t="s">
        <v>57</v>
      </c>
      <c r="C497" t="s">
        <v>58</v>
      </c>
      <c r="D497" t="s">
        <v>46</v>
      </c>
      <c r="E497" t="str">
        <f t="shared" si="21"/>
        <v>Beta Malt</v>
      </c>
      <c r="F497">
        <v>80</v>
      </c>
      <c r="G497">
        <v>150</v>
      </c>
      <c r="H497">
        <v>977</v>
      </c>
      <c r="I497">
        <v>146550</v>
      </c>
      <c r="J497">
        <v>68390</v>
      </c>
      <c r="K497" t="s">
        <v>19</v>
      </c>
      <c r="L497" t="s">
        <v>38</v>
      </c>
      <c r="M497" t="str">
        <f t="shared" si="22"/>
        <v>North West</v>
      </c>
      <c r="N497" t="s">
        <v>39</v>
      </c>
      <c r="O497">
        <v>2018</v>
      </c>
      <c r="P497" t="str">
        <f t="shared" si="23"/>
        <v>Anglophone</v>
      </c>
    </row>
    <row r="498" spans="1:16">
      <c r="A498">
        <v>10597</v>
      </c>
      <c r="B498" t="s">
        <v>22</v>
      </c>
      <c r="C498" t="s">
        <v>23</v>
      </c>
      <c r="D498" t="s">
        <v>51</v>
      </c>
      <c r="E498" t="str">
        <f t="shared" si="21"/>
        <v>Grand Malt</v>
      </c>
      <c r="F498">
        <v>90</v>
      </c>
      <c r="G498">
        <v>150</v>
      </c>
      <c r="H498">
        <v>968</v>
      </c>
      <c r="I498">
        <v>145200</v>
      </c>
      <c r="J498">
        <v>58080</v>
      </c>
      <c r="K498" t="s">
        <v>25</v>
      </c>
      <c r="L498" t="s">
        <v>44</v>
      </c>
      <c r="M498" t="str">
        <f t="shared" si="22"/>
        <v>North Central</v>
      </c>
      <c r="N498" t="s">
        <v>45</v>
      </c>
      <c r="O498">
        <v>2018</v>
      </c>
      <c r="P498" t="str">
        <f t="shared" si="23"/>
        <v>Anglophone</v>
      </c>
    </row>
    <row r="499" spans="1:16">
      <c r="A499">
        <v>10598</v>
      </c>
      <c r="B499" t="s">
        <v>22</v>
      </c>
      <c r="C499" t="s">
        <v>23</v>
      </c>
      <c r="D499" t="s">
        <v>18</v>
      </c>
      <c r="E499" t="str">
        <f t="shared" si="21"/>
        <v>Trophy</v>
      </c>
      <c r="F499">
        <v>150</v>
      </c>
      <c r="G499">
        <v>200</v>
      </c>
      <c r="H499">
        <v>797</v>
      </c>
      <c r="I499">
        <v>159400</v>
      </c>
      <c r="J499">
        <v>39850</v>
      </c>
      <c r="K499" t="s">
        <v>31</v>
      </c>
      <c r="L499" t="s">
        <v>47</v>
      </c>
      <c r="M499" t="str">
        <f t="shared" si="22"/>
        <v>North Central</v>
      </c>
      <c r="N499" t="s">
        <v>48</v>
      </c>
      <c r="O499">
        <v>2017</v>
      </c>
      <c r="P499" t="str">
        <f t="shared" si="23"/>
        <v>Francophone</v>
      </c>
    </row>
    <row r="500" spans="1:16">
      <c r="A500">
        <v>10599</v>
      </c>
      <c r="B500" t="s">
        <v>66</v>
      </c>
      <c r="C500" t="s">
        <v>67</v>
      </c>
      <c r="D500" t="s">
        <v>24</v>
      </c>
      <c r="E500" t="str">
        <f t="shared" si="21"/>
        <v>Budweiser</v>
      </c>
      <c r="F500">
        <v>250</v>
      </c>
      <c r="G500">
        <v>500</v>
      </c>
      <c r="H500">
        <v>926</v>
      </c>
      <c r="I500">
        <v>463000</v>
      </c>
      <c r="J500">
        <v>231500</v>
      </c>
      <c r="K500" t="s">
        <v>37</v>
      </c>
      <c r="L500" t="s">
        <v>20</v>
      </c>
      <c r="M500" t="str">
        <f t="shared" si="22"/>
        <v>South East</v>
      </c>
      <c r="N500" t="s">
        <v>52</v>
      </c>
      <c r="O500">
        <v>2018</v>
      </c>
      <c r="P500" t="str">
        <f t="shared" si="23"/>
        <v>Francophone</v>
      </c>
    </row>
    <row r="501" spans="1:16">
      <c r="A501">
        <v>10600</v>
      </c>
      <c r="B501" t="s">
        <v>34</v>
      </c>
      <c r="C501" t="s">
        <v>35</v>
      </c>
      <c r="D501" t="s">
        <v>30</v>
      </c>
      <c r="E501" t="str">
        <f t="shared" si="21"/>
        <v>Castle Lite</v>
      </c>
      <c r="F501">
        <v>180</v>
      </c>
      <c r="G501">
        <v>450</v>
      </c>
      <c r="H501">
        <v>925</v>
      </c>
      <c r="I501">
        <v>416250</v>
      </c>
      <c r="J501">
        <v>249750</v>
      </c>
      <c r="K501" t="s">
        <v>43</v>
      </c>
      <c r="L501" t="s">
        <v>26</v>
      </c>
      <c r="M501" t="str">
        <f t="shared" si="22"/>
        <v>West</v>
      </c>
      <c r="N501" t="s">
        <v>53</v>
      </c>
      <c r="O501">
        <v>2019</v>
      </c>
      <c r="P501" t="str">
        <f t="shared" si="23"/>
        <v>Francophone</v>
      </c>
    </row>
    <row r="502" spans="1:16">
      <c r="A502">
        <v>10601</v>
      </c>
      <c r="B502" t="s">
        <v>54</v>
      </c>
      <c r="C502" t="s">
        <v>55</v>
      </c>
      <c r="D502" t="s">
        <v>36</v>
      </c>
      <c r="E502" t="str">
        <f t="shared" si="21"/>
        <v>Eagle Lager</v>
      </c>
      <c r="F502">
        <v>170</v>
      </c>
      <c r="G502">
        <v>250</v>
      </c>
      <c r="H502">
        <v>911</v>
      </c>
      <c r="I502">
        <v>227750</v>
      </c>
      <c r="J502">
        <v>72880</v>
      </c>
      <c r="K502" t="s">
        <v>19</v>
      </c>
      <c r="L502" t="s">
        <v>32</v>
      </c>
      <c r="M502" t="str">
        <f t="shared" si="22"/>
        <v>South South</v>
      </c>
      <c r="N502" t="s">
        <v>56</v>
      </c>
      <c r="O502">
        <v>2017</v>
      </c>
      <c r="P502" t="str">
        <f t="shared" si="23"/>
        <v>Anglophone</v>
      </c>
    </row>
    <row r="503" spans="1:16">
      <c r="A503">
        <v>10602</v>
      </c>
      <c r="B503" t="s">
        <v>66</v>
      </c>
      <c r="C503" t="s">
        <v>67</v>
      </c>
      <c r="D503" t="s">
        <v>42</v>
      </c>
      <c r="E503" t="str">
        <f t="shared" si="21"/>
        <v>Hero</v>
      </c>
      <c r="F503">
        <v>150</v>
      </c>
      <c r="G503">
        <v>200</v>
      </c>
      <c r="H503">
        <v>709</v>
      </c>
      <c r="I503">
        <v>141800</v>
      </c>
      <c r="J503">
        <v>35450</v>
      </c>
      <c r="K503" t="s">
        <v>25</v>
      </c>
      <c r="L503" t="s">
        <v>38</v>
      </c>
      <c r="M503" t="str">
        <f t="shared" si="22"/>
        <v>North West</v>
      </c>
      <c r="N503" t="s">
        <v>59</v>
      </c>
      <c r="O503">
        <v>2017</v>
      </c>
      <c r="P503" t="str">
        <f t="shared" si="23"/>
        <v>Anglophone</v>
      </c>
    </row>
    <row r="504" spans="1:16">
      <c r="A504">
        <v>10603</v>
      </c>
      <c r="B504" t="s">
        <v>28</v>
      </c>
      <c r="C504" t="s">
        <v>29</v>
      </c>
      <c r="D504" t="s">
        <v>46</v>
      </c>
      <c r="E504" t="str">
        <f t="shared" si="21"/>
        <v>Beta Malt</v>
      </c>
      <c r="F504">
        <v>80</v>
      </c>
      <c r="G504">
        <v>150</v>
      </c>
      <c r="H504">
        <v>791</v>
      </c>
      <c r="I504">
        <v>118650</v>
      </c>
      <c r="J504">
        <v>55370</v>
      </c>
      <c r="K504" t="s">
        <v>31</v>
      </c>
      <c r="L504" t="s">
        <v>44</v>
      </c>
      <c r="M504" t="str">
        <f t="shared" si="22"/>
        <v>North Central</v>
      </c>
      <c r="N504" t="s">
        <v>62</v>
      </c>
      <c r="O504">
        <v>2019</v>
      </c>
      <c r="P504" t="str">
        <f t="shared" si="23"/>
        <v>Francophone</v>
      </c>
    </row>
    <row r="505" spans="1:16">
      <c r="A505">
        <v>10604</v>
      </c>
      <c r="B505" t="s">
        <v>22</v>
      </c>
      <c r="C505" t="s">
        <v>23</v>
      </c>
      <c r="D505" t="s">
        <v>51</v>
      </c>
      <c r="E505" t="str">
        <f t="shared" si="21"/>
        <v>Grand Malt</v>
      </c>
      <c r="F505">
        <v>90</v>
      </c>
      <c r="G505">
        <v>150</v>
      </c>
      <c r="H505">
        <v>702</v>
      </c>
      <c r="I505">
        <v>105300</v>
      </c>
      <c r="J505">
        <v>42120</v>
      </c>
      <c r="K505" t="s">
        <v>37</v>
      </c>
      <c r="L505" t="s">
        <v>47</v>
      </c>
      <c r="M505" t="str">
        <f t="shared" si="22"/>
        <v>North Central</v>
      </c>
      <c r="N505" t="s">
        <v>63</v>
      </c>
      <c r="O505">
        <v>2018</v>
      </c>
      <c r="P505" t="str">
        <f t="shared" si="23"/>
        <v>Francophone</v>
      </c>
    </row>
    <row r="506" spans="1:16">
      <c r="A506">
        <v>10605</v>
      </c>
      <c r="B506" t="s">
        <v>28</v>
      </c>
      <c r="C506" t="s">
        <v>29</v>
      </c>
      <c r="D506" t="s">
        <v>18</v>
      </c>
      <c r="E506" t="str">
        <f t="shared" si="21"/>
        <v>Trophy</v>
      </c>
      <c r="F506">
        <v>150</v>
      </c>
      <c r="G506">
        <v>200</v>
      </c>
      <c r="H506">
        <v>922</v>
      </c>
      <c r="I506">
        <v>184400</v>
      </c>
      <c r="J506">
        <v>46100</v>
      </c>
      <c r="K506" t="s">
        <v>43</v>
      </c>
      <c r="L506" t="s">
        <v>20</v>
      </c>
      <c r="M506" t="str">
        <f t="shared" si="22"/>
        <v>South East</v>
      </c>
      <c r="N506" t="s">
        <v>21</v>
      </c>
      <c r="O506">
        <v>2017</v>
      </c>
      <c r="P506" t="str">
        <f t="shared" si="23"/>
        <v>Francophone</v>
      </c>
    </row>
    <row r="507" spans="1:16">
      <c r="A507">
        <v>10606</v>
      </c>
      <c r="B507" t="s">
        <v>49</v>
      </c>
      <c r="C507" t="s">
        <v>50</v>
      </c>
      <c r="D507" t="s">
        <v>24</v>
      </c>
      <c r="E507" t="str">
        <f t="shared" si="21"/>
        <v>Budweiser</v>
      </c>
      <c r="F507">
        <v>250</v>
      </c>
      <c r="G507">
        <v>500</v>
      </c>
      <c r="H507">
        <v>957</v>
      </c>
      <c r="I507">
        <v>478500</v>
      </c>
      <c r="J507">
        <v>239250</v>
      </c>
      <c r="K507" t="s">
        <v>19</v>
      </c>
      <c r="L507" t="s">
        <v>26</v>
      </c>
      <c r="M507" t="str">
        <f t="shared" si="22"/>
        <v>West</v>
      </c>
      <c r="N507" t="s">
        <v>27</v>
      </c>
      <c r="O507">
        <v>2019</v>
      </c>
      <c r="P507" t="str">
        <f t="shared" si="23"/>
        <v>Anglophone</v>
      </c>
    </row>
    <row r="508" spans="1:16">
      <c r="A508">
        <v>10607</v>
      </c>
      <c r="B508" t="s">
        <v>40</v>
      </c>
      <c r="C508" t="s">
        <v>41</v>
      </c>
      <c r="D508" t="s">
        <v>30</v>
      </c>
      <c r="E508" t="str">
        <f t="shared" si="21"/>
        <v>Castle Lite</v>
      </c>
      <c r="F508">
        <v>180</v>
      </c>
      <c r="G508">
        <v>450</v>
      </c>
      <c r="H508">
        <v>811</v>
      </c>
      <c r="I508">
        <v>364950</v>
      </c>
      <c r="J508">
        <v>218970</v>
      </c>
      <c r="K508" t="s">
        <v>25</v>
      </c>
      <c r="L508" t="s">
        <v>32</v>
      </c>
      <c r="M508" t="str">
        <f t="shared" si="22"/>
        <v>South South</v>
      </c>
      <c r="N508" t="s">
        <v>33</v>
      </c>
      <c r="O508">
        <v>2017</v>
      </c>
      <c r="P508" t="str">
        <f t="shared" si="23"/>
        <v>Anglophone</v>
      </c>
    </row>
    <row r="509" spans="1:16">
      <c r="A509">
        <v>10608</v>
      </c>
      <c r="B509" t="s">
        <v>16</v>
      </c>
      <c r="C509" t="s">
        <v>17</v>
      </c>
      <c r="D509" t="s">
        <v>36</v>
      </c>
      <c r="E509" t="str">
        <f t="shared" si="21"/>
        <v>Eagle Lager</v>
      </c>
      <c r="F509">
        <v>170</v>
      </c>
      <c r="G509">
        <v>250</v>
      </c>
      <c r="H509">
        <v>776</v>
      </c>
      <c r="I509">
        <v>194000</v>
      </c>
      <c r="J509">
        <v>62080</v>
      </c>
      <c r="K509" t="s">
        <v>31</v>
      </c>
      <c r="L509" t="s">
        <v>38</v>
      </c>
      <c r="M509" t="str">
        <f t="shared" si="22"/>
        <v>North West</v>
      </c>
      <c r="N509" t="s">
        <v>39</v>
      </c>
      <c r="O509">
        <v>2018</v>
      </c>
      <c r="P509" t="str">
        <f t="shared" si="23"/>
        <v>Francophone</v>
      </c>
    </row>
    <row r="510" spans="1:16">
      <c r="A510">
        <v>10609</v>
      </c>
      <c r="B510" t="s">
        <v>16</v>
      </c>
      <c r="C510" t="s">
        <v>17</v>
      </c>
      <c r="D510" t="s">
        <v>42</v>
      </c>
      <c r="E510" t="str">
        <f t="shared" si="21"/>
        <v>Hero</v>
      </c>
      <c r="F510">
        <v>150</v>
      </c>
      <c r="G510">
        <v>200</v>
      </c>
      <c r="H510">
        <v>998</v>
      </c>
      <c r="I510">
        <v>199600</v>
      </c>
      <c r="J510">
        <v>49900</v>
      </c>
      <c r="K510" t="s">
        <v>37</v>
      </c>
      <c r="L510" t="s">
        <v>44</v>
      </c>
      <c r="M510" t="str">
        <f t="shared" si="22"/>
        <v>North Central</v>
      </c>
      <c r="N510" t="s">
        <v>45</v>
      </c>
      <c r="O510">
        <v>2018</v>
      </c>
      <c r="P510" t="str">
        <f t="shared" si="23"/>
        <v>Francophone</v>
      </c>
    </row>
    <row r="511" spans="1:16">
      <c r="A511">
        <v>10610</v>
      </c>
      <c r="B511" t="s">
        <v>40</v>
      </c>
      <c r="C511" t="s">
        <v>41</v>
      </c>
      <c r="D511" t="s">
        <v>46</v>
      </c>
      <c r="E511" t="str">
        <f t="shared" si="21"/>
        <v>Beta Malt</v>
      </c>
      <c r="F511">
        <v>80</v>
      </c>
      <c r="G511">
        <v>150</v>
      </c>
      <c r="H511">
        <v>872</v>
      </c>
      <c r="I511">
        <v>130800</v>
      </c>
      <c r="J511">
        <v>61040</v>
      </c>
      <c r="K511" t="s">
        <v>43</v>
      </c>
      <c r="L511" t="s">
        <v>47</v>
      </c>
      <c r="M511" t="str">
        <f t="shared" si="22"/>
        <v>North Central</v>
      </c>
      <c r="N511" t="s">
        <v>48</v>
      </c>
      <c r="O511">
        <v>2017</v>
      </c>
      <c r="P511" t="str">
        <f t="shared" si="23"/>
        <v>Francophone</v>
      </c>
    </row>
    <row r="512" spans="1:16">
      <c r="A512">
        <v>10611</v>
      </c>
      <c r="B512" t="s">
        <v>34</v>
      </c>
      <c r="C512" t="s">
        <v>35</v>
      </c>
      <c r="D512" t="s">
        <v>51</v>
      </c>
      <c r="E512" t="str">
        <f t="shared" si="21"/>
        <v>Grand Malt</v>
      </c>
      <c r="F512">
        <v>90</v>
      </c>
      <c r="G512">
        <v>150</v>
      </c>
      <c r="H512">
        <v>763</v>
      </c>
      <c r="I512">
        <v>114450</v>
      </c>
      <c r="J512">
        <v>45780</v>
      </c>
      <c r="K512" t="s">
        <v>19</v>
      </c>
      <c r="L512" t="s">
        <v>20</v>
      </c>
      <c r="M512" t="str">
        <f t="shared" si="22"/>
        <v>South East</v>
      </c>
      <c r="N512" t="s">
        <v>52</v>
      </c>
      <c r="O512">
        <v>2019</v>
      </c>
      <c r="P512" t="str">
        <f t="shared" si="23"/>
        <v>Anglophone</v>
      </c>
    </row>
    <row r="513" spans="1:16">
      <c r="A513">
        <v>10612</v>
      </c>
      <c r="B513" t="s">
        <v>54</v>
      </c>
      <c r="C513" t="s">
        <v>55</v>
      </c>
      <c r="D513" t="s">
        <v>18</v>
      </c>
      <c r="E513" t="str">
        <f t="shared" si="21"/>
        <v>Trophy</v>
      </c>
      <c r="F513">
        <v>150</v>
      </c>
      <c r="G513">
        <v>200</v>
      </c>
      <c r="H513">
        <v>822</v>
      </c>
      <c r="I513">
        <v>164400</v>
      </c>
      <c r="J513">
        <v>41100</v>
      </c>
      <c r="K513" t="s">
        <v>25</v>
      </c>
      <c r="L513" t="s">
        <v>26</v>
      </c>
      <c r="M513" t="str">
        <f t="shared" si="22"/>
        <v>West</v>
      </c>
      <c r="N513" t="s">
        <v>53</v>
      </c>
      <c r="O513">
        <v>2017</v>
      </c>
      <c r="P513" t="str">
        <f t="shared" si="23"/>
        <v>Anglophone</v>
      </c>
    </row>
    <row r="514" spans="1:16">
      <c r="A514">
        <v>10613</v>
      </c>
      <c r="B514" t="s">
        <v>66</v>
      </c>
      <c r="C514" t="s">
        <v>67</v>
      </c>
      <c r="D514" t="s">
        <v>24</v>
      </c>
      <c r="E514" t="str">
        <f t="shared" ref="E514:E577" si="24">PROPER(D514)</f>
        <v>Budweiser</v>
      </c>
      <c r="F514">
        <v>250</v>
      </c>
      <c r="G514">
        <v>500</v>
      </c>
      <c r="H514">
        <v>721</v>
      </c>
      <c r="I514">
        <v>360500</v>
      </c>
      <c r="J514">
        <v>180250</v>
      </c>
      <c r="K514" t="s">
        <v>31</v>
      </c>
      <c r="L514" t="s">
        <v>32</v>
      </c>
      <c r="M514" t="str">
        <f t="shared" si="22"/>
        <v>South South</v>
      </c>
      <c r="N514" t="s">
        <v>56</v>
      </c>
      <c r="O514">
        <v>2018</v>
      </c>
      <c r="P514" t="str">
        <f t="shared" si="23"/>
        <v>Francophone</v>
      </c>
    </row>
    <row r="515" spans="1:16">
      <c r="A515">
        <v>10614</v>
      </c>
      <c r="B515" t="s">
        <v>28</v>
      </c>
      <c r="C515" t="s">
        <v>29</v>
      </c>
      <c r="D515" t="s">
        <v>30</v>
      </c>
      <c r="E515" t="str">
        <f t="shared" si="24"/>
        <v>Castle Lite</v>
      </c>
      <c r="F515">
        <v>180</v>
      </c>
      <c r="G515">
        <v>450</v>
      </c>
      <c r="H515">
        <v>890</v>
      </c>
      <c r="I515">
        <v>400500</v>
      </c>
      <c r="J515">
        <v>240300</v>
      </c>
      <c r="K515" t="s">
        <v>37</v>
      </c>
      <c r="L515" t="s">
        <v>38</v>
      </c>
      <c r="M515" t="str">
        <f t="shared" ref="M515:M578" si="25">IF(L515="Southeast","South East",IF(L515="west","West",IF(L515="southsouth","South South",IF(L515="northwest","North West",IF(L515="northeast","North East","North Central")))))</f>
        <v>North West</v>
      </c>
      <c r="N515" t="s">
        <v>59</v>
      </c>
      <c r="O515">
        <v>2017</v>
      </c>
      <c r="P515" t="str">
        <f t="shared" ref="P515:P578" si="26">IF(K515="Ghana","Anglophone",IF(K515="Nigeria","Anglophone","Francophone"))</f>
        <v>Francophone</v>
      </c>
    </row>
    <row r="516" spans="1:16">
      <c r="A516">
        <v>10615</v>
      </c>
      <c r="B516" t="s">
        <v>22</v>
      </c>
      <c r="C516" t="s">
        <v>23</v>
      </c>
      <c r="D516" t="s">
        <v>36</v>
      </c>
      <c r="E516" t="str">
        <f t="shared" si="24"/>
        <v>Eagle Lager</v>
      </c>
      <c r="F516">
        <v>170</v>
      </c>
      <c r="G516">
        <v>250</v>
      </c>
      <c r="H516">
        <v>860</v>
      </c>
      <c r="I516">
        <v>215000</v>
      </c>
      <c r="J516">
        <v>68800</v>
      </c>
      <c r="K516" t="s">
        <v>43</v>
      </c>
      <c r="L516" t="s">
        <v>44</v>
      </c>
      <c r="M516" t="str">
        <f t="shared" si="25"/>
        <v>North Central</v>
      </c>
      <c r="N516" t="s">
        <v>62</v>
      </c>
      <c r="O516">
        <v>2019</v>
      </c>
      <c r="P516" t="str">
        <f t="shared" si="26"/>
        <v>Francophone</v>
      </c>
    </row>
    <row r="517" spans="1:16">
      <c r="A517">
        <v>10616</v>
      </c>
      <c r="B517" t="s">
        <v>28</v>
      </c>
      <c r="C517" t="s">
        <v>29</v>
      </c>
      <c r="D517" t="s">
        <v>42</v>
      </c>
      <c r="E517" t="str">
        <f t="shared" si="24"/>
        <v>Hero</v>
      </c>
      <c r="F517">
        <v>150</v>
      </c>
      <c r="G517">
        <v>200</v>
      </c>
      <c r="H517">
        <v>824</v>
      </c>
      <c r="I517">
        <v>164800</v>
      </c>
      <c r="J517">
        <v>41200</v>
      </c>
      <c r="K517" t="s">
        <v>19</v>
      </c>
      <c r="L517" t="s">
        <v>47</v>
      </c>
      <c r="M517" t="str">
        <f t="shared" si="25"/>
        <v>North Central</v>
      </c>
      <c r="N517" t="s">
        <v>63</v>
      </c>
      <c r="O517">
        <v>2017</v>
      </c>
      <c r="P517" t="str">
        <f t="shared" si="26"/>
        <v>Anglophone</v>
      </c>
    </row>
    <row r="518" spans="1:16">
      <c r="A518">
        <v>10617</v>
      </c>
      <c r="B518" t="s">
        <v>49</v>
      </c>
      <c r="C518" t="s">
        <v>50</v>
      </c>
      <c r="D518" t="s">
        <v>46</v>
      </c>
      <c r="E518" t="str">
        <f t="shared" si="24"/>
        <v>Beta Malt</v>
      </c>
      <c r="F518">
        <v>80</v>
      </c>
      <c r="G518">
        <v>150</v>
      </c>
      <c r="H518">
        <v>916</v>
      </c>
      <c r="I518">
        <v>137400</v>
      </c>
      <c r="J518">
        <v>64120</v>
      </c>
      <c r="K518" t="s">
        <v>25</v>
      </c>
      <c r="L518" t="s">
        <v>20</v>
      </c>
      <c r="M518" t="str">
        <f t="shared" si="25"/>
        <v>South East</v>
      </c>
      <c r="N518" t="s">
        <v>21</v>
      </c>
      <c r="O518">
        <v>2017</v>
      </c>
      <c r="P518" t="str">
        <f t="shared" si="26"/>
        <v>Anglophone</v>
      </c>
    </row>
    <row r="519" spans="1:16">
      <c r="A519">
        <v>10618</v>
      </c>
      <c r="B519" t="s">
        <v>40</v>
      </c>
      <c r="C519" t="s">
        <v>41</v>
      </c>
      <c r="D519" t="s">
        <v>51</v>
      </c>
      <c r="E519" t="str">
        <f t="shared" si="24"/>
        <v>Grand Malt</v>
      </c>
      <c r="F519">
        <v>90</v>
      </c>
      <c r="G519">
        <v>150</v>
      </c>
      <c r="H519">
        <v>855</v>
      </c>
      <c r="I519">
        <v>128250</v>
      </c>
      <c r="J519">
        <v>51300</v>
      </c>
      <c r="K519" t="s">
        <v>31</v>
      </c>
      <c r="L519" t="s">
        <v>26</v>
      </c>
      <c r="M519" t="str">
        <f t="shared" si="25"/>
        <v>West</v>
      </c>
      <c r="N519" t="s">
        <v>27</v>
      </c>
      <c r="O519">
        <v>2019</v>
      </c>
      <c r="P519" t="str">
        <f t="shared" si="26"/>
        <v>Francophone</v>
      </c>
    </row>
    <row r="520" spans="1:16">
      <c r="A520">
        <v>10619</v>
      </c>
      <c r="B520" t="s">
        <v>16</v>
      </c>
      <c r="C520" t="s">
        <v>17</v>
      </c>
      <c r="D520" t="s">
        <v>18</v>
      </c>
      <c r="E520" t="str">
        <f t="shared" si="24"/>
        <v>Trophy</v>
      </c>
      <c r="F520">
        <v>150</v>
      </c>
      <c r="G520">
        <v>200</v>
      </c>
      <c r="H520">
        <v>715</v>
      </c>
      <c r="I520">
        <v>143000</v>
      </c>
      <c r="J520">
        <v>35750</v>
      </c>
      <c r="K520" t="s">
        <v>37</v>
      </c>
      <c r="L520" t="s">
        <v>32</v>
      </c>
      <c r="M520" t="str">
        <f t="shared" si="25"/>
        <v>South South</v>
      </c>
      <c r="N520" t="s">
        <v>33</v>
      </c>
      <c r="O520">
        <v>2018</v>
      </c>
      <c r="P520" t="str">
        <f t="shared" si="26"/>
        <v>Francophone</v>
      </c>
    </row>
    <row r="521" spans="1:16">
      <c r="A521">
        <v>10620</v>
      </c>
      <c r="B521" t="s">
        <v>16</v>
      </c>
      <c r="C521" t="s">
        <v>17</v>
      </c>
      <c r="D521" t="s">
        <v>24</v>
      </c>
      <c r="E521" t="str">
        <f t="shared" si="24"/>
        <v>Budweiser</v>
      </c>
      <c r="F521">
        <v>250</v>
      </c>
      <c r="G521">
        <v>500</v>
      </c>
      <c r="H521">
        <v>940</v>
      </c>
      <c r="I521">
        <v>470000</v>
      </c>
      <c r="J521">
        <v>235000</v>
      </c>
      <c r="K521" t="s">
        <v>43</v>
      </c>
      <c r="L521" t="s">
        <v>38</v>
      </c>
      <c r="M521" t="str">
        <f t="shared" si="25"/>
        <v>North West</v>
      </c>
      <c r="N521" t="s">
        <v>39</v>
      </c>
      <c r="O521">
        <v>2019</v>
      </c>
      <c r="P521" t="str">
        <f t="shared" si="26"/>
        <v>Francophone</v>
      </c>
    </row>
    <row r="522" spans="1:16">
      <c r="A522">
        <v>10621</v>
      </c>
      <c r="B522" t="s">
        <v>40</v>
      </c>
      <c r="C522" t="s">
        <v>41</v>
      </c>
      <c r="D522" t="s">
        <v>30</v>
      </c>
      <c r="E522" t="str">
        <f t="shared" si="24"/>
        <v>Castle Lite</v>
      </c>
      <c r="F522">
        <v>180</v>
      </c>
      <c r="G522">
        <v>450</v>
      </c>
      <c r="H522">
        <v>847</v>
      </c>
      <c r="I522">
        <v>381150</v>
      </c>
      <c r="J522">
        <v>228690</v>
      </c>
      <c r="K522" t="s">
        <v>19</v>
      </c>
      <c r="L522" t="s">
        <v>44</v>
      </c>
      <c r="M522" t="str">
        <f t="shared" si="25"/>
        <v>North Central</v>
      </c>
      <c r="N522" t="s">
        <v>45</v>
      </c>
      <c r="O522">
        <v>2019</v>
      </c>
      <c r="P522" t="str">
        <f t="shared" si="26"/>
        <v>Anglophone</v>
      </c>
    </row>
    <row r="523" spans="1:16">
      <c r="A523">
        <v>10622</v>
      </c>
      <c r="B523" t="s">
        <v>16</v>
      </c>
      <c r="C523" t="s">
        <v>17</v>
      </c>
      <c r="D523" t="s">
        <v>36</v>
      </c>
      <c r="E523" t="str">
        <f t="shared" si="24"/>
        <v>Eagle Lager</v>
      </c>
      <c r="F523">
        <v>170</v>
      </c>
      <c r="G523">
        <v>250</v>
      </c>
      <c r="H523">
        <v>889</v>
      </c>
      <c r="I523">
        <v>222250</v>
      </c>
      <c r="J523">
        <v>71120</v>
      </c>
      <c r="K523" t="s">
        <v>25</v>
      </c>
      <c r="L523" t="s">
        <v>47</v>
      </c>
      <c r="M523" t="str">
        <f t="shared" si="25"/>
        <v>North Central</v>
      </c>
      <c r="N523" t="s">
        <v>48</v>
      </c>
      <c r="O523">
        <v>2017</v>
      </c>
      <c r="P523" t="str">
        <f t="shared" si="26"/>
        <v>Anglophone</v>
      </c>
    </row>
    <row r="524" spans="1:16">
      <c r="A524">
        <v>10623</v>
      </c>
      <c r="B524" t="s">
        <v>22</v>
      </c>
      <c r="C524" t="s">
        <v>23</v>
      </c>
      <c r="D524" t="s">
        <v>42</v>
      </c>
      <c r="E524" t="str">
        <f t="shared" si="24"/>
        <v>Hero</v>
      </c>
      <c r="F524">
        <v>150</v>
      </c>
      <c r="G524">
        <v>200</v>
      </c>
      <c r="H524">
        <v>928</v>
      </c>
      <c r="I524">
        <v>185600</v>
      </c>
      <c r="J524">
        <v>46400</v>
      </c>
      <c r="K524" t="s">
        <v>31</v>
      </c>
      <c r="L524" t="s">
        <v>20</v>
      </c>
      <c r="M524" t="str">
        <f t="shared" si="25"/>
        <v>South East</v>
      </c>
      <c r="N524" t="s">
        <v>52</v>
      </c>
      <c r="O524">
        <v>2019</v>
      </c>
      <c r="P524" t="str">
        <f t="shared" si="26"/>
        <v>Francophone</v>
      </c>
    </row>
    <row r="525" spans="1:16">
      <c r="A525">
        <v>10624</v>
      </c>
      <c r="B525" t="s">
        <v>28</v>
      </c>
      <c r="C525" t="s">
        <v>29</v>
      </c>
      <c r="D525" t="s">
        <v>46</v>
      </c>
      <c r="E525" t="str">
        <f t="shared" si="24"/>
        <v>Beta Malt</v>
      </c>
      <c r="F525">
        <v>80</v>
      </c>
      <c r="G525">
        <v>150</v>
      </c>
      <c r="H525">
        <v>943</v>
      </c>
      <c r="I525">
        <v>141450</v>
      </c>
      <c r="J525">
        <v>66010</v>
      </c>
      <c r="K525" t="s">
        <v>37</v>
      </c>
      <c r="L525" t="s">
        <v>26</v>
      </c>
      <c r="M525" t="str">
        <f t="shared" si="25"/>
        <v>West</v>
      </c>
      <c r="N525" t="s">
        <v>53</v>
      </c>
      <c r="O525">
        <v>2019</v>
      </c>
      <c r="P525" t="str">
        <f t="shared" si="26"/>
        <v>Francophone</v>
      </c>
    </row>
    <row r="526" spans="1:16">
      <c r="A526">
        <v>10625</v>
      </c>
      <c r="B526" t="s">
        <v>34</v>
      </c>
      <c r="C526" t="s">
        <v>35</v>
      </c>
      <c r="D526" t="s">
        <v>51</v>
      </c>
      <c r="E526" t="str">
        <f t="shared" si="24"/>
        <v>Grand Malt</v>
      </c>
      <c r="F526">
        <v>90</v>
      </c>
      <c r="G526">
        <v>150</v>
      </c>
      <c r="H526">
        <v>716</v>
      </c>
      <c r="I526">
        <v>107400</v>
      </c>
      <c r="J526">
        <v>42960</v>
      </c>
      <c r="K526" t="s">
        <v>43</v>
      </c>
      <c r="L526" t="s">
        <v>32</v>
      </c>
      <c r="M526" t="str">
        <f t="shared" si="25"/>
        <v>South South</v>
      </c>
      <c r="N526" t="s">
        <v>56</v>
      </c>
      <c r="O526">
        <v>2018</v>
      </c>
      <c r="P526" t="str">
        <f t="shared" si="26"/>
        <v>Francophone</v>
      </c>
    </row>
    <row r="527" spans="1:16">
      <c r="A527">
        <v>10626</v>
      </c>
      <c r="B527" t="s">
        <v>40</v>
      </c>
      <c r="C527" t="s">
        <v>41</v>
      </c>
      <c r="D527" t="s">
        <v>18</v>
      </c>
      <c r="E527" t="str">
        <f t="shared" si="24"/>
        <v>Trophy</v>
      </c>
      <c r="F527">
        <v>150</v>
      </c>
      <c r="G527">
        <v>200</v>
      </c>
      <c r="H527">
        <v>757</v>
      </c>
      <c r="I527">
        <v>151400</v>
      </c>
      <c r="J527">
        <v>37850</v>
      </c>
      <c r="K527" t="s">
        <v>19</v>
      </c>
      <c r="L527" t="s">
        <v>38</v>
      </c>
      <c r="M527" t="str">
        <f t="shared" si="25"/>
        <v>North West</v>
      </c>
      <c r="N527" t="s">
        <v>59</v>
      </c>
      <c r="O527">
        <v>2018</v>
      </c>
      <c r="P527" t="str">
        <f t="shared" si="26"/>
        <v>Anglophone</v>
      </c>
    </row>
    <row r="528" spans="1:16">
      <c r="A528">
        <v>10627</v>
      </c>
      <c r="B528" t="s">
        <v>16</v>
      </c>
      <c r="C528" t="s">
        <v>17</v>
      </c>
      <c r="D528" t="s">
        <v>24</v>
      </c>
      <c r="E528" t="str">
        <f t="shared" si="24"/>
        <v>Budweiser</v>
      </c>
      <c r="F528">
        <v>250</v>
      </c>
      <c r="G528">
        <v>500</v>
      </c>
      <c r="H528">
        <v>795</v>
      </c>
      <c r="I528">
        <v>397500</v>
      </c>
      <c r="J528">
        <v>198750</v>
      </c>
      <c r="K528" t="s">
        <v>25</v>
      </c>
      <c r="L528" t="s">
        <v>44</v>
      </c>
      <c r="M528" t="str">
        <f t="shared" si="25"/>
        <v>North Central</v>
      </c>
      <c r="N528" t="s">
        <v>62</v>
      </c>
      <c r="O528">
        <v>2017</v>
      </c>
      <c r="P528" t="str">
        <f t="shared" si="26"/>
        <v>Anglophone</v>
      </c>
    </row>
    <row r="529" spans="1:16">
      <c r="A529">
        <v>10628</v>
      </c>
      <c r="B529" t="s">
        <v>49</v>
      </c>
      <c r="C529" t="s">
        <v>50</v>
      </c>
      <c r="D529" t="s">
        <v>30</v>
      </c>
      <c r="E529" t="str">
        <f t="shared" si="24"/>
        <v>Castle Lite</v>
      </c>
      <c r="F529">
        <v>180</v>
      </c>
      <c r="G529">
        <v>450</v>
      </c>
      <c r="H529">
        <v>940</v>
      </c>
      <c r="I529">
        <v>423000</v>
      </c>
      <c r="J529">
        <v>253800</v>
      </c>
      <c r="K529" t="s">
        <v>31</v>
      </c>
      <c r="L529" t="s">
        <v>47</v>
      </c>
      <c r="M529" t="str">
        <f t="shared" si="25"/>
        <v>North Central</v>
      </c>
      <c r="N529" t="s">
        <v>63</v>
      </c>
      <c r="O529">
        <v>2019</v>
      </c>
      <c r="P529" t="str">
        <f t="shared" si="26"/>
        <v>Francophone</v>
      </c>
    </row>
    <row r="530" spans="1:16">
      <c r="A530">
        <v>10629</v>
      </c>
      <c r="B530" t="s">
        <v>34</v>
      </c>
      <c r="C530" t="s">
        <v>35</v>
      </c>
      <c r="D530" t="s">
        <v>36</v>
      </c>
      <c r="E530" t="str">
        <f t="shared" si="24"/>
        <v>Eagle Lager</v>
      </c>
      <c r="F530">
        <v>170</v>
      </c>
      <c r="G530">
        <v>250</v>
      </c>
      <c r="H530">
        <v>899</v>
      </c>
      <c r="I530">
        <v>224750</v>
      </c>
      <c r="J530">
        <v>71920</v>
      </c>
      <c r="K530" t="s">
        <v>37</v>
      </c>
      <c r="L530" t="s">
        <v>20</v>
      </c>
      <c r="M530" t="str">
        <f t="shared" si="25"/>
        <v>South East</v>
      </c>
      <c r="N530" t="s">
        <v>21</v>
      </c>
      <c r="O530">
        <v>2019</v>
      </c>
      <c r="P530" t="str">
        <f t="shared" si="26"/>
        <v>Francophone</v>
      </c>
    </row>
    <row r="531" spans="1:16">
      <c r="A531">
        <v>10630</v>
      </c>
      <c r="B531" t="s">
        <v>54</v>
      </c>
      <c r="C531" t="s">
        <v>55</v>
      </c>
      <c r="D531" t="s">
        <v>42</v>
      </c>
      <c r="E531" t="str">
        <f t="shared" si="24"/>
        <v>Hero</v>
      </c>
      <c r="F531">
        <v>150</v>
      </c>
      <c r="G531">
        <v>200</v>
      </c>
      <c r="H531">
        <v>907</v>
      </c>
      <c r="I531">
        <v>181400</v>
      </c>
      <c r="J531">
        <v>45350</v>
      </c>
      <c r="K531" t="s">
        <v>43</v>
      </c>
      <c r="L531" t="s">
        <v>26</v>
      </c>
      <c r="M531" t="str">
        <f t="shared" si="25"/>
        <v>West</v>
      </c>
      <c r="N531" t="s">
        <v>27</v>
      </c>
      <c r="O531">
        <v>2018</v>
      </c>
      <c r="P531" t="str">
        <f t="shared" si="26"/>
        <v>Francophone</v>
      </c>
    </row>
    <row r="532" spans="1:16">
      <c r="A532">
        <v>10631</v>
      </c>
      <c r="B532" t="s">
        <v>57</v>
      </c>
      <c r="C532" t="s">
        <v>58</v>
      </c>
      <c r="D532" t="s">
        <v>46</v>
      </c>
      <c r="E532" t="str">
        <f t="shared" si="24"/>
        <v>Beta Malt</v>
      </c>
      <c r="F532">
        <v>80</v>
      </c>
      <c r="G532">
        <v>150</v>
      </c>
      <c r="H532">
        <v>929</v>
      </c>
      <c r="I532">
        <v>139350</v>
      </c>
      <c r="J532">
        <v>65030</v>
      </c>
      <c r="K532" t="s">
        <v>19</v>
      </c>
      <c r="L532" t="s">
        <v>32</v>
      </c>
      <c r="M532" t="str">
        <f t="shared" si="25"/>
        <v>South South</v>
      </c>
      <c r="N532" t="s">
        <v>33</v>
      </c>
      <c r="O532">
        <v>2019</v>
      </c>
      <c r="P532" t="str">
        <f t="shared" si="26"/>
        <v>Anglophone</v>
      </c>
    </row>
    <row r="533" spans="1:16">
      <c r="A533">
        <v>10632</v>
      </c>
      <c r="B533" t="s">
        <v>60</v>
      </c>
      <c r="C533" t="s">
        <v>61</v>
      </c>
      <c r="D533" t="s">
        <v>51</v>
      </c>
      <c r="E533" t="str">
        <f t="shared" si="24"/>
        <v>Grand Malt</v>
      </c>
      <c r="F533">
        <v>90</v>
      </c>
      <c r="G533">
        <v>150</v>
      </c>
      <c r="H533">
        <v>790</v>
      </c>
      <c r="I533">
        <v>118500</v>
      </c>
      <c r="J533">
        <v>47400</v>
      </c>
      <c r="K533" t="s">
        <v>25</v>
      </c>
      <c r="L533" t="s">
        <v>38</v>
      </c>
      <c r="M533" t="str">
        <f t="shared" si="25"/>
        <v>North West</v>
      </c>
      <c r="N533" t="s">
        <v>39</v>
      </c>
      <c r="O533">
        <v>2018</v>
      </c>
      <c r="P533" t="str">
        <f t="shared" si="26"/>
        <v>Anglophone</v>
      </c>
    </row>
    <row r="534" spans="1:16">
      <c r="A534">
        <v>10633</v>
      </c>
      <c r="B534" t="s">
        <v>34</v>
      </c>
      <c r="C534" t="s">
        <v>35</v>
      </c>
      <c r="D534" t="s">
        <v>18</v>
      </c>
      <c r="E534" t="str">
        <f t="shared" si="24"/>
        <v>Trophy</v>
      </c>
      <c r="F534">
        <v>150</v>
      </c>
      <c r="G534">
        <v>200</v>
      </c>
      <c r="H534">
        <v>939</v>
      </c>
      <c r="I534">
        <v>187800</v>
      </c>
      <c r="J534">
        <v>46950</v>
      </c>
      <c r="K534" t="s">
        <v>31</v>
      </c>
      <c r="L534" t="s">
        <v>44</v>
      </c>
      <c r="M534" t="str">
        <f t="shared" si="25"/>
        <v>North Central</v>
      </c>
      <c r="N534" t="s">
        <v>45</v>
      </c>
      <c r="O534">
        <v>2018</v>
      </c>
      <c r="P534" t="str">
        <f t="shared" si="26"/>
        <v>Francophone</v>
      </c>
    </row>
    <row r="535" spans="1:16">
      <c r="A535">
        <v>10634</v>
      </c>
      <c r="B535" t="s">
        <v>64</v>
      </c>
      <c r="C535" t="s">
        <v>65</v>
      </c>
      <c r="D535" t="s">
        <v>24</v>
      </c>
      <c r="E535" t="str">
        <f t="shared" si="24"/>
        <v>Budweiser</v>
      </c>
      <c r="F535">
        <v>250</v>
      </c>
      <c r="G535">
        <v>500</v>
      </c>
      <c r="H535">
        <v>720</v>
      </c>
      <c r="I535">
        <v>360000</v>
      </c>
      <c r="J535">
        <v>180000</v>
      </c>
      <c r="K535" t="s">
        <v>37</v>
      </c>
      <c r="L535" t="s">
        <v>47</v>
      </c>
      <c r="M535" t="str">
        <f t="shared" si="25"/>
        <v>North Central</v>
      </c>
      <c r="N535" t="s">
        <v>48</v>
      </c>
      <c r="O535">
        <v>2019</v>
      </c>
      <c r="P535" t="str">
        <f t="shared" si="26"/>
        <v>Francophone</v>
      </c>
    </row>
    <row r="536" spans="1:16">
      <c r="A536">
        <v>10635</v>
      </c>
      <c r="B536" t="s">
        <v>34</v>
      </c>
      <c r="C536" t="s">
        <v>35</v>
      </c>
      <c r="D536" t="s">
        <v>30</v>
      </c>
      <c r="E536" t="str">
        <f t="shared" si="24"/>
        <v>Castle Lite</v>
      </c>
      <c r="F536">
        <v>180</v>
      </c>
      <c r="G536">
        <v>450</v>
      </c>
      <c r="H536">
        <v>745</v>
      </c>
      <c r="I536">
        <v>335250</v>
      </c>
      <c r="J536">
        <v>201150</v>
      </c>
      <c r="K536" t="s">
        <v>43</v>
      </c>
      <c r="L536" t="s">
        <v>20</v>
      </c>
      <c r="M536" t="str">
        <f t="shared" si="25"/>
        <v>South East</v>
      </c>
      <c r="N536" t="s">
        <v>52</v>
      </c>
      <c r="O536">
        <v>2018</v>
      </c>
      <c r="P536" t="str">
        <f t="shared" si="26"/>
        <v>Francophone</v>
      </c>
    </row>
    <row r="537" spans="1:16">
      <c r="A537">
        <v>10636</v>
      </c>
      <c r="B537" t="s">
        <v>16</v>
      </c>
      <c r="C537" t="s">
        <v>17</v>
      </c>
      <c r="D537" t="s">
        <v>36</v>
      </c>
      <c r="E537" t="str">
        <f t="shared" si="24"/>
        <v>Eagle Lager</v>
      </c>
      <c r="F537">
        <v>170</v>
      </c>
      <c r="G537">
        <v>250</v>
      </c>
      <c r="H537">
        <v>846</v>
      </c>
      <c r="I537">
        <v>211500</v>
      </c>
      <c r="J537">
        <v>67680</v>
      </c>
      <c r="K537" t="s">
        <v>19</v>
      </c>
      <c r="L537" t="s">
        <v>26</v>
      </c>
      <c r="M537" t="str">
        <f t="shared" si="25"/>
        <v>West</v>
      </c>
      <c r="N537" t="s">
        <v>53</v>
      </c>
      <c r="O537">
        <v>2017</v>
      </c>
      <c r="P537" t="str">
        <f t="shared" si="26"/>
        <v>Anglophone</v>
      </c>
    </row>
    <row r="538" spans="1:16">
      <c r="A538">
        <v>10637</v>
      </c>
      <c r="B538" t="s">
        <v>22</v>
      </c>
      <c r="C538" t="s">
        <v>23</v>
      </c>
      <c r="D538" t="s">
        <v>42</v>
      </c>
      <c r="E538" t="str">
        <f t="shared" si="24"/>
        <v>Hero</v>
      </c>
      <c r="F538">
        <v>150</v>
      </c>
      <c r="G538">
        <v>200</v>
      </c>
      <c r="H538">
        <v>937</v>
      </c>
      <c r="I538">
        <v>187400</v>
      </c>
      <c r="J538">
        <v>46850</v>
      </c>
      <c r="K538" t="s">
        <v>25</v>
      </c>
      <c r="L538" t="s">
        <v>32</v>
      </c>
      <c r="M538" t="str">
        <f t="shared" si="25"/>
        <v>South South</v>
      </c>
      <c r="N538" t="s">
        <v>56</v>
      </c>
      <c r="O538">
        <v>2018</v>
      </c>
      <c r="P538" t="str">
        <f t="shared" si="26"/>
        <v>Anglophone</v>
      </c>
    </row>
    <row r="539" spans="1:16">
      <c r="A539">
        <v>10638</v>
      </c>
      <c r="B539" t="s">
        <v>28</v>
      </c>
      <c r="C539" t="s">
        <v>29</v>
      </c>
      <c r="D539" t="s">
        <v>46</v>
      </c>
      <c r="E539" t="str">
        <f t="shared" si="24"/>
        <v>Beta Malt</v>
      </c>
      <c r="F539">
        <v>80</v>
      </c>
      <c r="G539">
        <v>150</v>
      </c>
      <c r="H539">
        <v>874</v>
      </c>
      <c r="I539">
        <v>131100</v>
      </c>
      <c r="J539">
        <v>61180</v>
      </c>
      <c r="K539" t="s">
        <v>31</v>
      </c>
      <c r="L539" t="s">
        <v>38</v>
      </c>
      <c r="M539" t="str">
        <f t="shared" si="25"/>
        <v>North West</v>
      </c>
      <c r="N539" t="s">
        <v>59</v>
      </c>
      <c r="O539">
        <v>2018</v>
      </c>
      <c r="P539" t="str">
        <f t="shared" si="26"/>
        <v>Francophone</v>
      </c>
    </row>
    <row r="540" spans="1:16">
      <c r="A540">
        <v>10639</v>
      </c>
      <c r="B540" t="s">
        <v>34</v>
      </c>
      <c r="C540" t="s">
        <v>35</v>
      </c>
      <c r="D540" t="s">
        <v>51</v>
      </c>
      <c r="E540" t="str">
        <f t="shared" si="24"/>
        <v>Grand Malt</v>
      </c>
      <c r="F540">
        <v>90</v>
      </c>
      <c r="G540">
        <v>150</v>
      </c>
      <c r="H540">
        <v>822</v>
      </c>
      <c r="I540">
        <v>123300</v>
      </c>
      <c r="J540">
        <v>49320</v>
      </c>
      <c r="K540" t="s">
        <v>37</v>
      </c>
      <c r="L540" t="s">
        <v>44</v>
      </c>
      <c r="M540" t="str">
        <f t="shared" si="25"/>
        <v>North Central</v>
      </c>
      <c r="N540" t="s">
        <v>62</v>
      </c>
      <c r="O540">
        <v>2018</v>
      </c>
      <c r="P540" t="str">
        <f t="shared" si="26"/>
        <v>Francophone</v>
      </c>
    </row>
    <row r="541" spans="1:16">
      <c r="A541">
        <v>10640</v>
      </c>
      <c r="B541" t="s">
        <v>40</v>
      </c>
      <c r="C541" t="s">
        <v>41</v>
      </c>
      <c r="D541" t="s">
        <v>18</v>
      </c>
      <c r="E541" t="str">
        <f t="shared" si="24"/>
        <v>Trophy</v>
      </c>
      <c r="F541">
        <v>150</v>
      </c>
      <c r="G541">
        <v>200</v>
      </c>
      <c r="H541">
        <v>737</v>
      </c>
      <c r="I541">
        <v>147400</v>
      </c>
      <c r="J541">
        <v>36850</v>
      </c>
      <c r="K541" t="s">
        <v>43</v>
      </c>
      <c r="L541" t="s">
        <v>47</v>
      </c>
      <c r="M541" t="str">
        <f t="shared" si="25"/>
        <v>North Central</v>
      </c>
      <c r="N541" t="s">
        <v>63</v>
      </c>
      <c r="O541">
        <v>2017</v>
      </c>
      <c r="P541" t="str">
        <f t="shared" si="26"/>
        <v>Francophone</v>
      </c>
    </row>
    <row r="542" spans="1:16">
      <c r="A542">
        <v>10641</v>
      </c>
      <c r="B542" t="s">
        <v>16</v>
      </c>
      <c r="C542" t="s">
        <v>17</v>
      </c>
      <c r="D542" t="s">
        <v>24</v>
      </c>
      <c r="E542" t="str">
        <f t="shared" si="24"/>
        <v>Budweiser</v>
      </c>
      <c r="F542">
        <v>250</v>
      </c>
      <c r="G542">
        <v>500</v>
      </c>
      <c r="H542">
        <v>759</v>
      </c>
      <c r="I542">
        <v>379500</v>
      </c>
      <c r="J542">
        <v>189750</v>
      </c>
      <c r="K542" t="s">
        <v>19</v>
      </c>
      <c r="L542" t="s">
        <v>20</v>
      </c>
      <c r="M542" t="str">
        <f t="shared" si="25"/>
        <v>South East</v>
      </c>
      <c r="N542" t="s">
        <v>21</v>
      </c>
      <c r="O542">
        <v>2018</v>
      </c>
      <c r="P542" t="str">
        <f t="shared" si="26"/>
        <v>Anglophone</v>
      </c>
    </row>
    <row r="543" spans="1:16">
      <c r="A543">
        <v>10642</v>
      </c>
      <c r="B543" t="s">
        <v>49</v>
      </c>
      <c r="C543" t="s">
        <v>50</v>
      </c>
      <c r="D543" t="s">
        <v>30</v>
      </c>
      <c r="E543" t="str">
        <f t="shared" si="24"/>
        <v>Castle Lite</v>
      </c>
      <c r="F543">
        <v>180</v>
      </c>
      <c r="G543">
        <v>450</v>
      </c>
      <c r="H543">
        <v>877</v>
      </c>
      <c r="I543">
        <v>394650</v>
      </c>
      <c r="J543">
        <v>236790</v>
      </c>
      <c r="K543" t="s">
        <v>25</v>
      </c>
      <c r="L543" t="s">
        <v>26</v>
      </c>
      <c r="M543" t="str">
        <f t="shared" si="25"/>
        <v>West</v>
      </c>
      <c r="N543" t="s">
        <v>27</v>
      </c>
      <c r="O543">
        <v>2018</v>
      </c>
      <c r="P543" t="str">
        <f t="shared" si="26"/>
        <v>Anglophone</v>
      </c>
    </row>
    <row r="544" spans="1:16">
      <c r="A544">
        <v>10643</v>
      </c>
      <c r="B544" t="s">
        <v>34</v>
      </c>
      <c r="C544" t="s">
        <v>35</v>
      </c>
      <c r="D544" t="s">
        <v>36</v>
      </c>
      <c r="E544" t="str">
        <f t="shared" si="24"/>
        <v>Eagle Lager</v>
      </c>
      <c r="F544">
        <v>170</v>
      </c>
      <c r="G544">
        <v>250</v>
      </c>
      <c r="H544">
        <v>874</v>
      </c>
      <c r="I544">
        <v>218500</v>
      </c>
      <c r="J544">
        <v>69920</v>
      </c>
      <c r="K544" t="s">
        <v>31</v>
      </c>
      <c r="L544" t="s">
        <v>32</v>
      </c>
      <c r="M544" t="str">
        <f t="shared" si="25"/>
        <v>South South</v>
      </c>
      <c r="N544" t="s">
        <v>33</v>
      </c>
      <c r="O544">
        <v>2017</v>
      </c>
      <c r="P544" t="str">
        <f t="shared" si="26"/>
        <v>Francophone</v>
      </c>
    </row>
    <row r="545" spans="1:16">
      <c r="A545">
        <v>10644</v>
      </c>
      <c r="B545" t="s">
        <v>54</v>
      </c>
      <c r="C545" t="s">
        <v>55</v>
      </c>
      <c r="D545" t="s">
        <v>42</v>
      </c>
      <c r="E545" t="str">
        <f t="shared" si="24"/>
        <v>Hero</v>
      </c>
      <c r="F545">
        <v>150</v>
      </c>
      <c r="G545">
        <v>200</v>
      </c>
      <c r="H545">
        <v>763</v>
      </c>
      <c r="I545">
        <v>152600</v>
      </c>
      <c r="J545">
        <v>38150</v>
      </c>
      <c r="K545" t="s">
        <v>37</v>
      </c>
      <c r="L545" t="s">
        <v>38</v>
      </c>
      <c r="M545" t="str">
        <f t="shared" si="25"/>
        <v>North West</v>
      </c>
      <c r="N545" t="s">
        <v>39</v>
      </c>
      <c r="O545">
        <v>2018</v>
      </c>
      <c r="P545" t="str">
        <f t="shared" si="26"/>
        <v>Francophone</v>
      </c>
    </row>
    <row r="546" spans="1:16">
      <c r="A546">
        <v>10645</v>
      </c>
      <c r="B546" t="s">
        <v>57</v>
      </c>
      <c r="C546" t="s">
        <v>58</v>
      </c>
      <c r="D546" t="s">
        <v>46</v>
      </c>
      <c r="E546" t="str">
        <f t="shared" si="24"/>
        <v>Beta Malt</v>
      </c>
      <c r="F546">
        <v>80</v>
      </c>
      <c r="G546">
        <v>150</v>
      </c>
      <c r="H546">
        <v>793</v>
      </c>
      <c r="I546">
        <v>118950</v>
      </c>
      <c r="J546">
        <v>55510</v>
      </c>
      <c r="K546" t="s">
        <v>43</v>
      </c>
      <c r="L546" t="s">
        <v>44</v>
      </c>
      <c r="M546" t="str">
        <f t="shared" si="25"/>
        <v>North Central</v>
      </c>
      <c r="N546" t="s">
        <v>45</v>
      </c>
      <c r="O546">
        <v>2018</v>
      </c>
      <c r="P546" t="str">
        <f t="shared" si="26"/>
        <v>Francophone</v>
      </c>
    </row>
    <row r="547" spans="1:16">
      <c r="A547">
        <v>10646</v>
      </c>
      <c r="B547" t="s">
        <v>60</v>
      </c>
      <c r="C547" t="s">
        <v>61</v>
      </c>
      <c r="D547" t="s">
        <v>51</v>
      </c>
      <c r="E547" t="str">
        <f t="shared" si="24"/>
        <v>Grand Malt</v>
      </c>
      <c r="F547">
        <v>90</v>
      </c>
      <c r="G547">
        <v>150</v>
      </c>
      <c r="H547">
        <v>937</v>
      </c>
      <c r="I547">
        <v>140550</v>
      </c>
      <c r="J547">
        <v>56220</v>
      </c>
      <c r="K547" t="s">
        <v>19</v>
      </c>
      <c r="L547" t="s">
        <v>47</v>
      </c>
      <c r="M547" t="str">
        <f t="shared" si="25"/>
        <v>North Central</v>
      </c>
      <c r="N547" t="s">
        <v>48</v>
      </c>
      <c r="O547">
        <v>2019</v>
      </c>
      <c r="P547" t="str">
        <f t="shared" si="26"/>
        <v>Anglophone</v>
      </c>
    </row>
    <row r="548" spans="1:16">
      <c r="A548">
        <v>10647</v>
      </c>
      <c r="B548" t="s">
        <v>34</v>
      </c>
      <c r="C548" t="s">
        <v>35</v>
      </c>
      <c r="D548" t="s">
        <v>18</v>
      </c>
      <c r="E548" t="str">
        <f t="shared" si="24"/>
        <v>Trophy</v>
      </c>
      <c r="F548">
        <v>150</v>
      </c>
      <c r="G548">
        <v>200</v>
      </c>
      <c r="H548">
        <v>865</v>
      </c>
      <c r="I548">
        <v>173000</v>
      </c>
      <c r="J548">
        <v>43250</v>
      </c>
      <c r="K548" t="s">
        <v>25</v>
      </c>
      <c r="L548" t="s">
        <v>20</v>
      </c>
      <c r="M548" t="str">
        <f t="shared" si="25"/>
        <v>South East</v>
      </c>
      <c r="N548" t="s">
        <v>52</v>
      </c>
      <c r="O548">
        <v>2018</v>
      </c>
      <c r="P548" t="str">
        <f t="shared" si="26"/>
        <v>Anglophone</v>
      </c>
    </row>
    <row r="549" spans="1:16">
      <c r="A549">
        <v>10648</v>
      </c>
      <c r="B549" t="s">
        <v>64</v>
      </c>
      <c r="C549" t="s">
        <v>65</v>
      </c>
      <c r="D549" t="s">
        <v>24</v>
      </c>
      <c r="E549" t="str">
        <f t="shared" si="24"/>
        <v>Budweiser</v>
      </c>
      <c r="F549">
        <v>250</v>
      </c>
      <c r="G549">
        <v>500</v>
      </c>
      <c r="H549">
        <v>942</v>
      </c>
      <c r="I549">
        <v>471000</v>
      </c>
      <c r="J549">
        <v>235500</v>
      </c>
      <c r="K549" t="s">
        <v>31</v>
      </c>
      <c r="L549" t="s">
        <v>26</v>
      </c>
      <c r="M549" t="str">
        <f t="shared" si="25"/>
        <v>West</v>
      </c>
      <c r="N549" t="s">
        <v>53</v>
      </c>
      <c r="O549">
        <v>2019</v>
      </c>
      <c r="P549" t="str">
        <f t="shared" si="26"/>
        <v>Francophone</v>
      </c>
    </row>
    <row r="550" spans="1:16">
      <c r="A550">
        <v>10649</v>
      </c>
      <c r="B550" t="s">
        <v>34</v>
      </c>
      <c r="C550" t="s">
        <v>35</v>
      </c>
      <c r="D550" t="s">
        <v>30</v>
      </c>
      <c r="E550" t="str">
        <f t="shared" si="24"/>
        <v>Castle Lite</v>
      </c>
      <c r="F550">
        <v>180</v>
      </c>
      <c r="G550">
        <v>450</v>
      </c>
      <c r="H550">
        <v>815</v>
      </c>
      <c r="I550">
        <v>366750</v>
      </c>
      <c r="J550">
        <v>220050</v>
      </c>
      <c r="K550" t="s">
        <v>37</v>
      </c>
      <c r="L550" t="s">
        <v>32</v>
      </c>
      <c r="M550" t="str">
        <f t="shared" si="25"/>
        <v>South South</v>
      </c>
      <c r="N550" t="s">
        <v>56</v>
      </c>
      <c r="O550">
        <v>2017</v>
      </c>
      <c r="P550" t="str">
        <f t="shared" si="26"/>
        <v>Francophone</v>
      </c>
    </row>
    <row r="551" spans="1:16">
      <c r="A551">
        <v>10650</v>
      </c>
      <c r="B551" t="s">
        <v>54</v>
      </c>
      <c r="C551" t="s">
        <v>55</v>
      </c>
      <c r="D551" t="s">
        <v>36</v>
      </c>
      <c r="E551" t="str">
        <f t="shared" si="24"/>
        <v>Eagle Lager</v>
      </c>
      <c r="F551">
        <v>170</v>
      </c>
      <c r="G551">
        <v>250</v>
      </c>
      <c r="H551">
        <v>958</v>
      </c>
      <c r="I551">
        <v>239500</v>
      </c>
      <c r="J551">
        <v>76640</v>
      </c>
      <c r="K551" t="s">
        <v>43</v>
      </c>
      <c r="L551" t="s">
        <v>38</v>
      </c>
      <c r="M551" t="str">
        <f t="shared" si="25"/>
        <v>North West</v>
      </c>
      <c r="N551" t="s">
        <v>59</v>
      </c>
      <c r="O551">
        <v>2019</v>
      </c>
      <c r="P551" t="str">
        <f t="shared" si="26"/>
        <v>Francophone</v>
      </c>
    </row>
    <row r="552" spans="1:16">
      <c r="A552">
        <v>10651</v>
      </c>
      <c r="B552" t="s">
        <v>34</v>
      </c>
      <c r="C552" t="s">
        <v>35</v>
      </c>
      <c r="D552" t="s">
        <v>42</v>
      </c>
      <c r="E552" t="str">
        <f t="shared" si="24"/>
        <v>Hero</v>
      </c>
      <c r="F552">
        <v>150</v>
      </c>
      <c r="G552">
        <v>200</v>
      </c>
      <c r="H552">
        <v>869</v>
      </c>
      <c r="I552">
        <v>173800</v>
      </c>
      <c r="J552">
        <v>43450</v>
      </c>
      <c r="K552" t="s">
        <v>19</v>
      </c>
      <c r="L552" t="s">
        <v>44</v>
      </c>
      <c r="M552" t="str">
        <f t="shared" si="25"/>
        <v>North Central</v>
      </c>
      <c r="N552" t="s">
        <v>62</v>
      </c>
      <c r="O552">
        <v>2018</v>
      </c>
      <c r="P552" t="str">
        <f t="shared" si="26"/>
        <v>Anglophone</v>
      </c>
    </row>
    <row r="553" spans="1:16">
      <c r="A553">
        <v>10652</v>
      </c>
      <c r="B553" t="s">
        <v>60</v>
      </c>
      <c r="C553" t="s">
        <v>61</v>
      </c>
      <c r="D553" t="s">
        <v>46</v>
      </c>
      <c r="E553" t="str">
        <f t="shared" si="24"/>
        <v>Beta Malt</v>
      </c>
      <c r="F553">
        <v>80</v>
      </c>
      <c r="G553">
        <v>150</v>
      </c>
      <c r="H553">
        <v>750</v>
      </c>
      <c r="I553">
        <v>112500</v>
      </c>
      <c r="J553">
        <v>52500</v>
      </c>
      <c r="K553" t="s">
        <v>25</v>
      </c>
      <c r="L553" t="s">
        <v>47</v>
      </c>
      <c r="M553" t="str">
        <f t="shared" si="25"/>
        <v>North Central</v>
      </c>
      <c r="N553" t="s">
        <v>63</v>
      </c>
      <c r="O553">
        <v>2018</v>
      </c>
      <c r="P553" t="str">
        <f t="shared" si="26"/>
        <v>Anglophone</v>
      </c>
    </row>
    <row r="554" spans="1:16">
      <c r="A554">
        <v>10653</v>
      </c>
      <c r="B554" t="s">
        <v>66</v>
      </c>
      <c r="C554" t="s">
        <v>67</v>
      </c>
      <c r="D554" t="s">
        <v>51</v>
      </c>
      <c r="E554" t="str">
        <f t="shared" si="24"/>
        <v>Grand Malt</v>
      </c>
      <c r="F554">
        <v>90</v>
      </c>
      <c r="G554">
        <v>150</v>
      </c>
      <c r="H554">
        <v>702</v>
      </c>
      <c r="I554">
        <v>105300</v>
      </c>
      <c r="J554">
        <v>42120</v>
      </c>
      <c r="K554" t="s">
        <v>31</v>
      </c>
      <c r="L554" t="s">
        <v>20</v>
      </c>
      <c r="M554" t="str">
        <f t="shared" si="25"/>
        <v>South East</v>
      </c>
      <c r="N554" t="s">
        <v>21</v>
      </c>
      <c r="O554">
        <v>2017</v>
      </c>
      <c r="P554" t="str">
        <f t="shared" si="26"/>
        <v>Francophone</v>
      </c>
    </row>
    <row r="555" spans="1:16">
      <c r="A555">
        <v>10654</v>
      </c>
      <c r="B555" t="s">
        <v>64</v>
      </c>
      <c r="C555" t="s">
        <v>65</v>
      </c>
      <c r="D555" t="s">
        <v>18</v>
      </c>
      <c r="E555" t="str">
        <f t="shared" si="24"/>
        <v>Trophy</v>
      </c>
      <c r="F555">
        <v>150</v>
      </c>
      <c r="G555">
        <v>200</v>
      </c>
      <c r="H555">
        <v>917</v>
      </c>
      <c r="I555">
        <v>183400</v>
      </c>
      <c r="J555">
        <v>45850</v>
      </c>
      <c r="K555" t="s">
        <v>37</v>
      </c>
      <c r="L555" t="s">
        <v>26</v>
      </c>
      <c r="M555" t="str">
        <f t="shared" si="25"/>
        <v>West</v>
      </c>
      <c r="N555" t="s">
        <v>27</v>
      </c>
      <c r="O555">
        <v>2019</v>
      </c>
      <c r="P555" t="str">
        <f t="shared" si="26"/>
        <v>Francophone</v>
      </c>
    </row>
    <row r="556" spans="1:16">
      <c r="A556">
        <v>10655</v>
      </c>
      <c r="B556" t="s">
        <v>60</v>
      </c>
      <c r="C556" t="s">
        <v>61</v>
      </c>
      <c r="D556" t="s">
        <v>24</v>
      </c>
      <c r="E556" t="str">
        <f t="shared" si="24"/>
        <v>Budweiser</v>
      </c>
      <c r="F556">
        <v>250</v>
      </c>
      <c r="G556">
        <v>500</v>
      </c>
      <c r="H556">
        <v>914</v>
      </c>
      <c r="I556">
        <v>457000</v>
      </c>
      <c r="J556">
        <v>228500</v>
      </c>
      <c r="K556" t="s">
        <v>43</v>
      </c>
      <c r="L556" t="s">
        <v>32</v>
      </c>
      <c r="M556" t="str">
        <f t="shared" si="25"/>
        <v>South South</v>
      </c>
      <c r="N556" t="s">
        <v>33</v>
      </c>
      <c r="O556">
        <v>2019</v>
      </c>
      <c r="P556" t="str">
        <f t="shared" si="26"/>
        <v>Francophone</v>
      </c>
    </row>
    <row r="557" spans="1:16">
      <c r="A557">
        <v>10656</v>
      </c>
      <c r="B557" t="s">
        <v>22</v>
      </c>
      <c r="C557" t="s">
        <v>23</v>
      </c>
      <c r="D557" t="s">
        <v>30</v>
      </c>
      <c r="E557" t="str">
        <f t="shared" si="24"/>
        <v>Castle Lite</v>
      </c>
      <c r="F557">
        <v>180</v>
      </c>
      <c r="G557">
        <v>450</v>
      </c>
      <c r="H557">
        <v>817</v>
      </c>
      <c r="I557">
        <v>367650</v>
      </c>
      <c r="J557">
        <v>220590</v>
      </c>
      <c r="K557" t="s">
        <v>19</v>
      </c>
      <c r="L557" t="s">
        <v>38</v>
      </c>
      <c r="M557" t="str">
        <f t="shared" si="25"/>
        <v>North West</v>
      </c>
      <c r="N557" t="s">
        <v>39</v>
      </c>
      <c r="O557">
        <v>2018</v>
      </c>
      <c r="P557" t="str">
        <f t="shared" si="26"/>
        <v>Anglophone</v>
      </c>
    </row>
    <row r="558" spans="1:16">
      <c r="A558">
        <v>10657</v>
      </c>
      <c r="B558" t="s">
        <v>64</v>
      </c>
      <c r="C558" t="s">
        <v>65</v>
      </c>
      <c r="D558" t="s">
        <v>36</v>
      </c>
      <c r="E558" t="str">
        <f t="shared" si="24"/>
        <v>Eagle Lager</v>
      </c>
      <c r="F558">
        <v>170</v>
      </c>
      <c r="G558">
        <v>250</v>
      </c>
      <c r="H558">
        <v>913</v>
      </c>
      <c r="I558">
        <v>228250</v>
      </c>
      <c r="J558">
        <v>73040</v>
      </c>
      <c r="K558" t="s">
        <v>25</v>
      </c>
      <c r="L558" t="s">
        <v>44</v>
      </c>
      <c r="M558" t="str">
        <f t="shared" si="25"/>
        <v>North Central</v>
      </c>
      <c r="N558" t="s">
        <v>45</v>
      </c>
      <c r="O558">
        <v>2018</v>
      </c>
      <c r="P558" t="str">
        <f t="shared" si="26"/>
        <v>Anglophone</v>
      </c>
    </row>
    <row r="559" spans="1:16">
      <c r="A559">
        <v>10658</v>
      </c>
      <c r="B559" t="s">
        <v>34</v>
      </c>
      <c r="C559" t="s">
        <v>35</v>
      </c>
      <c r="D559" t="s">
        <v>42</v>
      </c>
      <c r="E559" t="str">
        <f t="shared" si="24"/>
        <v>Hero</v>
      </c>
      <c r="F559">
        <v>150</v>
      </c>
      <c r="G559">
        <v>200</v>
      </c>
      <c r="H559">
        <v>705</v>
      </c>
      <c r="I559">
        <v>141000</v>
      </c>
      <c r="J559">
        <v>35250</v>
      </c>
      <c r="K559" t="s">
        <v>31</v>
      </c>
      <c r="L559" t="s">
        <v>47</v>
      </c>
      <c r="M559" t="str">
        <f t="shared" si="25"/>
        <v>North Central</v>
      </c>
      <c r="N559" t="s">
        <v>48</v>
      </c>
      <c r="O559">
        <v>2018</v>
      </c>
      <c r="P559" t="str">
        <f t="shared" si="26"/>
        <v>Francophone</v>
      </c>
    </row>
    <row r="560" spans="1:16">
      <c r="A560">
        <v>10659</v>
      </c>
      <c r="B560" t="s">
        <v>28</v>
      </c>
      <c r="C560" t="s">
        <v>29</v>
      </c>
      <c r="D560" t="s">
        <v>46</v>
      </c>
      <c r="E560" t="str">
        <f t="shared" si="24"/>
        <v>Beta Malt</v>
      </c>
      <c r="F560">
        <v>80</v>
      </c>
      <c r="G560">
        <v>150</v>
      </c>
      <c r="H560">
        <v>964</v>
      </c>
      <c r="I560">
        <v>144600</v>
      </c>
      <c r="J560">
        <v>67480</v>
      </c>
      <c r="K560" t="s">
        <v>37</v>
      </c>
      <c r="L560" t="s">
        <v>20</v>
      </c>
      <c r="M560" t="str">
        <f t="shared" si="25"/>
        <v>South East</v>
      </c>
      <c r="N560" t="s">
        <v>52</v>
      </c>
      <c r="O560">
        <v>2017</v>
      </c>
      <c r="P560" t="str">
        <f t="shared" si="26"/>
        <v>Francophone</v>
      </c>
    </row>
    <row r="561" spans="1:16">
      <c r="A561">
        <v>10660</v>
      </c>
      <c r="B561" t="s">
        <v>16</v>
      </c>
      <c r="C561" t="s">
        <v>17</v>
      </c>
      <c r="D561" t="s">
        <v>51</v>
      </c>
      <c r="E561" t="str">
        <f t="shared" si="24"/>
        <v>Grand Malt</v>
      </c>
      <c r="F561">
        <v>90</v>
      </c>
      <c r="G561">
        <v>150</v>
      </c>
      <c r="H561">
        <v>891</v>
      </c>
      <c r="I561">
        <v>133650</v>
      </c>
      <c r="J561">
        <v>53460</v>
      </c>
      <c r="K561" t="s">
        <v>43</v>
      </c>
      <c r="L561" t="s">
        <v>26</v>
      </c>
      <c r="M561" t="str">
        <f t="shared" si="25"/>
        <v>West</v>
      </c>
      <c r="N561" t="s">
        <v>53</v>
      </c>
      <c r="O561">
        <v>2017</v>
      </c>
      <c r="P561" t="str">
        <f t="shared" si="26"/>
        <v>Francophone</v>
      </c>
    </row>
    <row r="562" spans="1:16">
      <c r="A562">
        <v>10661</v>
      </c>
      <c r="B562" t="s">
        <v>40</v>
      </c>
      <c r="C562" t="s">
        <v>41</v>
      </c>
      <c r="D562" t="s">
        <v>18</v>
      </c>
      <c r="E562" t="str">
        <f t="shared" si="24"/>
        <v>Trophy</v>
      </c>
      <c r="F562">
        <v>150</v>
      </c>
      <c r="G562">
        <v>200</v>
      </c>
      <c r="H562">
        <v>977</v>
      </c>
      <c r="I562">
        <v>195400</v>
      </c>
      <c r="J562">
        <v>48850</v>
      </c>
      <c r="K562" t="s">
        <v>19</v>
      </c>
      <c r="L562" t="s">
        <v>32</v>
      </c>
      <c r="M562" t="str">
        <f t="shared" si="25"/>
        <v>South South</v>
      </c>
      <c r="N562" t="s">
        <v>56</v>
      </c>
      <c r="O562">
        <v>2019</v>
      </c>
      <c r="P562" t="str">
        <f t="shared" si="26"/>
        <v>Anglophone</v>
      </c>
    </row>
    <row r="563" spans="1:16">
      <c r="A563">
        <v>10662</v>
      </c>
      <c r="B563" t="s">
        <v>57</v>
      </c>
      <c r="C563" t="s">
        <v>58</v>
      </c>
      <c r="D563" t="s">
        <v>24</v>
      </c>
      <c r="E563" t="str">
        <f t="shared" si="24"/>
        <v>Budweiser</v>
      </c>
      <c r="F563">
        <v>250</v>
      </c>
      <c r="G563">
        <v>500</v>
      </c>
      <c r="H563">
        <v>948</v>
      </c>
      <c r="I563">
        <v>474000</v>
      </c>
      <c r="J563">
        <v>237000</v>
      </c>
      <c r="K563" t="s">
        <v>25</v>
      </c>
      <c r="L563" t="s">
        <v>38</v>
      </c>
      <c r="M563" t="str">
        <f t="shared" si="25"/>
        <v>North West</v>
      </c>
      <c r="N563" t="s">
        <v>59</v>
      </c>
      <c r="O563">
        <v>2019</v>
      </c>
      <c r="P563" t="str">
        <f t="shared" si="26"/>
        <v>Anglophone</v>
      </c>
    </row>
    <row r="564" spans="1:16">
      <c r="A564">
        <v>10663</v>
      </c>
      <c r="B564" t="s">
        <v>22</v>
      </c>
      <c r="C564" t="s">
        <v>23</v>
      </c>
      <c r="D564" t="s">
        <v>30</v>
      </c>
      <c r="E564" t="str">
        <f t="shared" si="24"/>
        <v>Castle Lite</v>
      </c>
      <c r="F564">
        <v>180</v>
      </c>
      <c r="G564">
        <v>450</v>
      </c>
      <c r="H564">
        <v>751</v>
      </c>
      <c r="I564">
        <v>337950</v>
      </c>
      <c r="J564">
        <v>202770</v>
      </c>
      <c r="K564" t="s">
        <v>31</v>
      </c>
      <c r="L564" t="s">
        <v>44</v>
      </c>
      <c r="M564" t="str">
        <f t="shared" si="25"/>
        <v>North Central</v>
      </c>
      <c r="N564" t="s">
        <v>62</v>
      </c>
      <c r="O564">
        <v>2017</v>
      </c>
      <c r="P564" t="str">
        <f t="shared" si="26"/>
        <v>Francophone</v>
      </c>
    </row>
    <row r="565" spans="1:16">
      <c r="A565">
        <v>10664</v>
      </c>
      <c r="B565" t="s">
        <v>22</v>
      </c>
      <c r="C565" t="s">
        <v>23</v>
      </c>
      <c r="D565" t="s">
        <v>36</v>
      </c>
      <c r="E565" t="str">
        <f t="shared" si="24"/>
        <v>Eagle Lager</v>
      </c>
      <c r="F565">
        <v>170</v>
      </c>
      <c r="G565">
        <v>250</v>
      </c>
      <c r="H565">
        <v>827</v>
      </c>
      <c r="I565">
        <v>206750</v>
      </c>
      <c r="J565">
        <v>66160</v>
      </c>
      <c r="K565" t="s">
        <v>37</v>
      </c>
      <c r="L565" t="s">
        <v>47</v>
      </c>
      <c r="M565" t="str">
        <f t="shared" si="25"/>
        <v>North Central</v>
      </c>
      <c r="N565" t="s">
        <v>63</v>
      </c>
      <c r="O565">
        <v>2017</v>
      </c>
      <c r="P565" t="str">
        <f t="shared" si="26"/>
        <v>Francophone</v>
      </c>
    </row>
    <row r="566" spans="1:16">
      <c r="A566">
        <v>10665</v>
      </c>
      <c r="B566" t="s">
        <v>66</v>
      </c>
      <c r="C566" t="s">
        <v>67</v>
      </c>
      <c r="D566" t="s">
        <v>42</v>
      </c>
      <c r="E566" t="str">
        <f t="shared" si="24"/>
        <v>Hero</v>
      </c>
      <c r="F566">
        <v>150</v>
      </c>
      <c r="G566">
        <v>200</v>
      </c>
      <c r="H566">
        <v>943</v>
      </c>
      <c r="I566">
        <v>188600</v>
      </c>
      <c r="J566">
        <v>47150</v>
      </c>
      <c r="K566" t="s">
        <v>43</v>
      </c>
      <c r="L566" t="s">
        <v>20</v>
      </c>
      <c r="M566" t="str">
        <f t="shared" si="25"/>
        <v>South East</v>
      </c>
      <c r="N566" t="s">
        <v>21</v>
      </c>
      <c r="O566">
        <v>2019</v>
      </c>
      <c r="P566" t="str">
        <f t="shared" si="26"/>
        <v>Francophone</v>
      </c>
    </row>
    <row r="567" spans="1:16">
      <c r="A567">
        <v>10666</v>
      </c>
      <c r="B567" t="s">
        <v>34</v>
      </c>
      <c r="C567" t="s">
        <v>35</v>
      </c>
      <c r="D567" t="s">
        <v>46</v>
      </c>
      <c r="E567" t="str">
        <f t="shared" si="24"/>
        <v>Beta Malt</v>
      </c>
      <c r="F567">
        <v>80</v>
      </c>
      <c r="G567">
        <v>150</v>
      </c>
      <c r="H567">
        <v>901</v>
      </c>
      <c r="I567">
        <v>135150</v>
      </c>
      <c r="J567">
        <v>63070</v>
      </c>
      <c r="K567" t="s">
        <v>19</v>
      </c>
      <c r="L567" t="s">
        <v>26</v>
      </c>
      <c r="M567" t="str">
        <f t="shared" si="25"/>
        <v>West</v>
      </c>
      <c r="N567" t="s">
        <v>27</v>
      </c>
      <c r="O567">
        <v>2019</v>
      </c>
      <c r="P567" t="str">
        <f t="shared" si="26"/>
        <v>Anglophone</v>
      </c>
    </row>
    <row r="568" spans="1:16">
      <c r="A568">
        <v>10667</v>
      </c>
      <c r="B568" t="s">
        <v>54</v>
      </c>
      <c r="C568" t="s">
        <v>55</v>
      </c>
      <c r="D568" t="s">
        <v>51</v>
      </c>
      <c r="E568" t="str">
        <f t="shared" si="24"/>
        <v>Grand Malt</v>
      </c>
      <c r="F568">
        <v>90</v>
      </c>
      <c r="G568">
        <v>150</v>
      </c>
      <c r="H568">
        <v>907</v>
      </c>
      <c r="I568">
        <v>136050</v>
      </c>
      <c r="J568">
        <v>54420</v>
      </c>
      <c r="K568" t="s">
        <v>25</v>
      </c>
      <c r="L568" t="s">
        <v>32</v>
      </c>
      <c r="M568" t="str">
        <f t="shared" si="25"/>
        <v>South South</v>
      </c>
      <c r="N568" t="s">
        <v>33</v>
      </c>
      <c r="O568">
        <v>2019</v>
      </c>
      <c r="P568" t="str">
        <f t="shared" si="26"/>
        <v>Anglophone</v>
      </c>
    </row>
    <row r="569" spans="1:16">
      <c r="A569">
        <v>10668</v>
      </c>
      <c r="B569" t="s">
        <v>66</v>
      </c>
      <c r="C569" t="s">
        <v>67</v>
      </c>
      <c r="D569" t="s">
        <v>18</v>
      </c>
      <c r="E569" t="str">
        <f t="shared" si="24"/>
        <v>Trophy</v>
      </c>
      <c r="F569">
        <v>150</v>
      </c>
      <c r="G569">
        <v>200</v>
      </c>
      <c r="H569">
        <v>755</v>
      </c>
      <c r="I569">
        <v>151000</v>
      </c>
      <c r="J569">
        <v>37750</v>
      </c>
      <c r="K569" t="s">
        <v>31</v>
      </c>
      <c r="L569" t="s">
        <v>38</v>
      </c>
      <c r="M569" t="str">
        <f t="shared" si="25"/>
        <v>North West</v>
      </c>
      <c r="N569" t="s">
        <v>39</v>
      </c>
      <c r="O569">
        <v>2018</v>
      </c>
      <c r="P569" t="str">
        <f t="shared" si="26"/>
        <v>Francophone</v>
      </c>
    </row>
    <row r="570" spans="1:16">
      <c r="A570">
        <v>10669</v>
      </c>
      <c r="B570" t="s">
        <v>28</v>
      </c>
      <c r="C570" t="s">
        <v>29</v>
      </c>
      <c r="D570" t="s">
        <v>24</v>
      </c>
      <c r="E570" t="str">
        <f t="shared" si="24"/>
        <v>Budweiser</v>
      </c>
      <c r="F570">
        <v>250</v>
      </c>
      <c r="G570">
        <v>500</v>
      </c>
      <c r="H570">
        <v>802</v>
      </c>
      <c r="I570">
        <v>401000</v>
      </c>
      <c r="J570">
        <v>200500</v>
      </c>
      <c r="K570" t="s">
        <v>37</v>
      </c>
      <c r="L570" t="s">
        <v>44</v>
      </c>
      <c r="M570" t="str">
        <f t="shared" si="25"/>
        <v>North Central</v>
      </c>
      <c r="N570" t="s">
        <v>45</v>
      </c>
      <c r="O570">
        <v>2017</v>
      </c>
      <c r="P570" t="str">
        <f t="shared" si="26"/>
        <v>Francophone</v>
      </c>
    </row>
    <row r="571" spans="1:16">
      <c r="A571">
        <v>10670</v>
      </c>
      <c r="B571" t="s">
        <v>22</v>
      </c>
      <c r="C571" t="s">
        <v>23</v>
      </c>
      <c r="D571" t="s">
        <v>30</v>
      </c>
      <c r="E571" t="str">
        <f t="shared" si="24"/>
        <v>Castle Lite</v>
      </c>
      <c r="F571">
        <v>180</v>
      </c>
      <c r="G571">
        <v>450</v>
      </c>
      <c r="H571">
        <v>919</v>
      </c>
      <c r="I571">
        <v>413550</v>
      </c>
      <c r="J571">
        <v>248130</v>
      </c>
      <c r="K571" t="s">
        <v>43</v>
      </c>
      <c r="L571" t="s">
        <v>47</v>
      </c>
      <c r="M571" t="str">
        <f t="shared" si="25"/>
        <v>North Central</v>
      </c>
      <c r="N571" t="s">
        <v>48</v>
      </c>
      <c r="O571">
        <v>2019</v>
      </c>
      <c r="P571" t="str">
        <f t="shared" si="26"/>
        <v>Francophone</v>
      </c>
    </row>
    <row r="572" spans="1:16">
      <c r="A572">
        <v>10671</v>
      </c>
      <c r="B572" t="s">
        <v>28</v>
      </c>
      <c r="C572" t="s">
        <v>29</v>
      </c>
      <c r="D572" t="s">
        <v>36</v>
      </c>
      <c r="E572" t="str">
        <f t="shared" si="24"/>
        <v>Eagle Lager</v>
      </c>
      <c r="F572">
        <v>170</v>
      </c>
      <c r="G572">
        <v>250</v>
      </c>
      <c r="H572">
        <v>824</v>
      </c>
      <c r="I572">
        <v>206000</v>
      </c>
      <c r="J572">
        <v>65920</v>
      </c>
      <c r="K572" t="s">
        <v>19</v>
      </c>
      <c r="L572" t="s">
        <v>20</v>
      </c>
      <c r="M572" t="str">
        <f t="shared" si="25"/>
        <v>South East</v>
      </c>
      <c r="N572" t="s">
        <v>52</v>
      </c>
      <c r="O572">
        <v>2017</v>
      </c>
      <c r="P572" t="str">
        <f t="shared" si="26"/>
        <v>Anglophone</v>
      </c>
    </row>
    <row r="573" spans="1:16">
      <c r="A573">
        <v>10672</v>
      </c>
      <c r="B573" t="s">
        <v>49</v>
      </c>
      <c r="C573" t="s">
        <v>50</v>
      </c>
      <c r="D573" t="s">
        <v>42</v>
      </c>
      <c r="E573" t="str">
        <f t="shared" si="24"/>
        <v>Hero</v>
      </c>
      <c r="F573">
        <v>150</v>
      </c>
      <c r="G573">
        <v>200</v>
      </c>
      <c r="H573">
        <v>730</v>
      </c>
      <c r="I573">
        <v>146000</v>
      </c>
      <c r="J573">
        <v>36500</v>
      </c>
      <c r="K573" t="s">
        <v>25</v>
      </c>
      <c r="L573" t="s">
        <v>26</v>
      </c>
      <c r="M573" t="str">
        <f t="shared" si="25"/>
        <v>West</v>
      </c>
      <c r="N573" t="s">
        <v>53</v>
      </c>
      <c r="O573">
        <v>2017</v>
      </c>
      <c r="P573" t="str">
        <f t="shared" si="26"/>
        <v>Anglophone</v>
      </c>
    </row>
    <row r="574" spans="1:16">
      <c r="A574">
        <v>10673</v>
      </c>
      <c r="B574" t="s">
        <v>40</v>
      </c>
      <c r="C574" t="s">
        <v>41</v>
      </c>
      <c r="D574" t="s">
        <v>46</v>
      </c>
      <c r="E574" t="str">
        <f t="shared" si="24"/>
        <v>Beta Malt</v>
      </c>
      <c r="F574">
        <v>80</v>
      </c>
      <c r="G574">
        <v>150</v>
      </c>
      <c r="H574">
        <v>798</v>
      </c>
      <c r="I574">
        <v>119700</v>
      </c>
      <c r="J574">
        <v>55860</v>
      </c>
      <c r="K574" t="s">
        <v>31</v>
      </c>
      <c r="L574" t="s">
        <v>32</v>
      </c>
      <c r="M574" t="str">
        <f t="shared" si="25"/>
        <v>South South</v>
      </c>
      <c r="N574" t="s">
        <v>56</v>
      </c>
      <c r="O574">
        <v>2018</v>
      </c>
      <c r="P574" t="str">
        <f t="shared" si="26"/>
        <v>Francophone</v>
      </c>
    </row>
    <row r="575" spans="1:16">
      <c r="A575">
        <v>10674</v>
      </c>
      <c r="B575" t="s">
        <v>16</v>
      </c>
      <c r="C575" t="s">
        <v>17</v>
      </c>
      <c r="D575" t="s">
        <v>51</v>
      </c>
      <c r="E575" t="str">
        <f t="shared" si="24"/>
        <v>Grand Malt</v>
      </c>
      <c r="F575">
        <v>90</v>
      </c>
      <c r="G575">
        <v>150</v>
      </c>
      <c r="H575">
        <v>811</v>
      </c>
      <c r="I575">
        <v>121650</v>
      </c>
      <c r="J575">
        <v>48660</v>
      </c>
      <c r="K575" t="s">
        <v>37</v>
      </c>
      <c r="L575" t="s">
        <v>38</v>
      </c>
      <c r="M575" t="str">
        <f t="shared" si="25"/>
        <v>North West</v>
      </c>
      <c r="N575" t="s">
        <v>59</v>
      </c>
      <c r="O575">
        <v>2018</v>
      </c>
      <c r="P575" t="str">
        <f t="shared" si="26"/>
        <v>Francophone</v>
      </c>
    </row>
    <row r="576" spans="1:16">
      <c r="A576">
        <v>10675</v>
      </c>
      <c r="B576" t="s">
        <v>16</v>
      </c>
      <c r="C576" t="s">
        <v>17</v>
      </c>
      <c r="D576" t="s">
        <v>18</v>
      </c>
      <c r="E576" t="str">
        <f t="shared" si="24"/>
        <v>Trophy</v>
      </c>
      <c r="F576">
        <v>150</v>
      </c>
      <c r="G576">
        <v>200</v>
      </c>
      <c r="H576">
        <v>912</v>
      </c>
      <c r="I576">
        <v>182400</v>
      </c>
      <c r="J576">
        <v>45600</v>
      </c>
      <c r="K576" t="s">
        <v>43</v>
      </c>
      <c r="L576" t="s">
        <v>44</v>
      </c>
      <c r="M576" t="str">
        <f t="shared" si="25"/>
        <v>North Central</v>
      </c>
      <c r="N576" t="s">
        <v>62</v>
      </c>
      <c r="O576">
        <v>2018</v>
      </c>
      <c r="P576" t="str">
        <f t="shared" si="26"/>
        <v>Francophone</v>
      </c>
    </row>
    <row r="577" spans="1:16">
      <c r="A577">
        <v>10676</v>
      </c>
      <c r="B577" t="s">
        <v>40</v>
      </c>
      <c r="C577" t="s">
        <v>41</v>
      </c>
      <c r="D577" t="s">
        <v>24</v>
      </c>
      <c r="E577" t="str">
        <f t="shared" si="24"/>
        <v>Budweiser</v>
      </c>
      <c r="F577">
        <v>250</v>
      </c>
      <c r="G577">
        <v>500</v>
      </c>
      <c r="H577">
        <v>836</v>
      </c>
      <c r="I577">
        <v>418000</v>
      </c>
      <c r="J577">
        <v>209000</v>
      </c>
      <c r="K577" t="s">
        <v>19</v>
      </c>
      <c r="L577" t="s">
        <v>47</v>
      </c>
      <c r="M577" t="str">
        <f t="shared" si="25"/>
        <v>North Central</v>
      </c>
      <c r="N577" t="s">
        <v>63</v>
      </c>
      <c r="O577">
        <v>2017</v>
      </c>
      <c r="P577" t="str">
        <f t="shared" si="26"/>
        <v>Anglophone</v>
      </c>
    </row>
    <row r="578" spans="1:16">
      <c r="A578">
        <v>10677</v>
      </c>
      <c r="B578" t="s">
        <v>16</v>
      </c>
      <c r="C578" t="s">
        <v>17</v>
      </c>
      <c r="D578" t="s">
        <v>30</v>
      </c>
      <c r="E578" t="str">
        <f t="shared" ref="E578:E641" si="27">PROPER(D578)</f>
        <v>Castle Lite</v>
      </c>
      <c r="F578">
        <v>180</v>
      </c>
      <c r="G578">
        <v>450</v>
      </c>
      <c r="H578">
        <v>953</v>
      </c>
      <c r="I578">
        <v>428850</v>
      </c>
      <c r="J578">
        <v>257310</v>
      </c>
      <c r="K578" t="s">
        <v>25</v>
      </c>
      <c r="L578" t="s">
        <v>20</v>
      </c>
      <c r="M578" t="str">
        <f t="shared" si="25"/>
        <v>South East</v>
      </c>
      <c r="N578" t="s">
        <v>21</v>
      </c>
      <c r="O578">
        <v>2018</v>
      </c>
      <c r="P578" t="str">
        <f t="shared" si="26"/>
        <v>Anglophone</v>
      </c>
    </row>
    <row r="579" spans="1:16">
      <c r="A579">
        <v>10678</v>
      </c>
      <c r="B579" t="s">
        <v>22</v>
      </c>
      <c r="C579" t="s">
        <v>23</v>
      </c>
      <c r="D579" t="s">
        <v>36</v>
      </c>
      <c r="E579" t="str">
        <f t="shared" si="27"/>
        <v>Eagle Lager</v>
      </c>
      <c r="F579">
        <v>170</v>
      </c>
      <c r="G579">
        <v>250</v>
      </c>
      <c r="H579">
        <v>908</v>
      </c>
      <c r="I579">
        <v>227000</v>
      </c>
      <c r="J579">
        <v>72640</v>
      </c>
      <c r="K579" t="s">
        <v>31</v>
      </c>
      <c r="L579" t="s">
        <v>26</v>
      </c>
      <c r="M579" t="str">
        <f t="shared" ref="M579:M642" si="28">IF(L579="Southeast","South East",IF(L579="west","West",IF(L579="southsouth","South South",IF(L579="northwest","North West",IF(L579="northeast","North East","North Central")))))</f>
        <v>West</v>
      </c>
      <c r="N579" t="s">
        <v>27</v>
      </c>
      <c r="O579">
        <v>2018</v>
      </c>
      <c r="P579" t="str">
        <f t="shared" ref="P579:P642" si="29">IF(K579="Ghana","Anglophone",IF(K579="Nigeria","Anglophone","Francophone"))</f>
        <v>Francophone</v>
      </c>
    </row>
    <row r="580" spans="1:16">
      <c r="A580">
        <v>10679</v>
      </c>
      <c r="B580" t="s">
        <v>28</v>
      </c>
      <c r="C580" t="s">
        <v>29</v>
      </c>
      <c r="D580" t="s">
        <v>42</v>
      </c>
      <c r="E580" t="str">
        <f t="shared" si="27"/>
        <v>Hero</v>
      </c>
      <c r="F580">
        <v>150</v>
      </c>
      <c r="G580">
        <v>200</v>
      </c>
      <c r="H580">
        <v>859</v>
      </c>
      <c r="I580">
        <v>171800</v>
      </c>
      <c r="J580">
        <v>42950</v>
      </c>
      <c r="K580" t="s">
        <v>37</v>
      </c>
      <c r="L580" t="s">
        <v>32</v>
      </c>
      <c r="M580" t="str">
        <f t="shared" si="28"/>
        <v>South South</v>
      </c>
      <c r="N580" t="s">
        <v>33</v>
      </c>
      <c r="O580">
        <v>2019</v>
      </c>
      <c r="P580" t="str">
        <f t="shared" si="29"/>
        <v>Francophone</v>
      </c>
    </row>
    <row r="581" spans="1:16">
      <c r="A581">
        <v>10680</v>
      </c>
      <c r="B581" t="s">
        <v>34</v>
      </c>
      <c r="C581" t="s">
        <v>35</v>
      </c>
      <c r="D581" t="s">
        <v>46</v>
      </c>
      <c r="E581" t="str">
        <f t="shared" si="27"/>
        <v>Beta Malt</v>
      </c>
      <c r="F581">
        <v>80</v>
      </c>
      <c r="G581">
        <v>150</v>
      </c>
      <c r="H581">
        <v>928</v>
      </c>
      <c r="I581">
        <v>139200</v>
      </c>
      <c r="J581">
        <v>64960</v>
      </c>
      <c r="K581" t="s">
        <v>43</v>
      </c>
      <c r="L581" t="s">
        <v>38</v>
      </c>
      <c r="M581" t="str">
        <f t="shared" si="28"/>
        <v>North West</v>
      </c>
      <c r="N581" t="s">
        <v>39</v>
      </c>
      <c r="O581">
        <v>2017</v>
      </c>
      <c r="P581" t="str">
        <f t="shared" si="29"/>
        <v>Francophone</v>
      </c>
    </row>
    <row r="582" spans="1:16">
      <c r="A582">
        <v>10681</v>
      </c>
      <c r="B582" t="s">
        <v>40</v>
      </c>
      <c r="C582" t="s">
        <v>41</v>
      </c>
      <c r="D582" t="s">
        <v>51</v>
      </c>
      <c r="E582" t="str">
        <f t="shared" si="27"/>
        <v>Grand Malt</v>
      </c>
      <c r="F582">
        <v>90</v>
      </c>
      <c r="G582">
        <v>150</v>
      </c>
      <c r="H582">
        <v>716</v>
      </c>
      <c r="I582">
        <v>107400</v>
      </c>
      <c r="J582">
        <v>42960</v>
      </c>
      <c r="K582" t="s">
        <v>19</v>
      </c>
      <c r="L582" t="s">
        <v>44</v>
      </c>
      <c r="M582" t="str">
        <f t="shared" si="28"/>
        <v>North Central</v>
      </c>
      <c r="N582" t="s">
        <v>45</v>
      </c>
      <c r="O582">
        <v>2019</v>
      </c>
      <c r="P582" t="str">
        <f t="shared" si="29"/>
        <v>Anglophone</v>
      </c>
    </row>
    <row r="583" spans="1:16">
      <c r="A583">
        <v>10682</v>
      </c>
      <c r="B583" t="s">
        <v>16</v>
      </c>
      <c r="C583" t="s">
        <v>17</v>
      </c>
      <c r="D583" t="s">
        <v>18</v>
      </c>
      <c r="E583" t="str">
        <f t="shared" si="27"/>
        <v>Trophy</v>
      </c>
      <c r="F583">
        <v>150</v>
      </c>
      <c r="G583">
        <v>200</v>
      </c>
      <c r="H583">
        <v>946</v>
      </c>
      <c r="I583">
        <v>189200</v>
      </c>
      <c r="J583">
        <v>47300</v>
      </c>
      <c r="K583" t="s">
        <v>25</v>
      </c>
      <c r="L583" t="s">
        <v>47</v>
      </c>
      <c r="M583" t="str">
        <f t="shared" si="28"/>
        <v>North Central</v>
      </c>
      <c r="N583" t="s">
        <v>48</v>
      </c>
      <c r="O583">
        <v>2017</v>
      </c>
      <c r="P583" t="str">
        <f t="shared" si="29"/>
        <v>Anglophone</v>
      </c>
    </row>
    <row r="584" spans="1:16">
      <c r="A584">
        <v>10683</v>
      </c>
      <c r="B584" t="s">
        <v>49</v>
      </c>
      <c r="C584" t="s">
        <v>50</v>
      </c>
      <c r="D584" t="s">
        <v>24</v>
      </c>
      <c r="E584" t="str">
        <f t="shared" si="27"/>
        <v>Budweiser</v>
      </c>
      <c r="F584">
        <v>250</v>
      </c>
      <c r="G584">
        <v>500</v>
      </c>
      <c r="H584">
        <v>913</v>
      </c>
      <c r="I584">
        <v>456500</v>
      </c>
      <c r="J584">
        <v>228250</v>
      </c>
      <c r="K584" t="s">
        <v>31</v>
      </c>
      <c r="L584" t="s">
        <v>20</v>
      </c>
      <c r="M584" t="str">
        <f t="shared" si="28"/>
        <v>South East</v>
      </c>
      <c r="N584" t="s">
        <v>52</v>
      </c>
      <c r="O584">
        <v>2018</v>
      </c>
      <c r="P584" t="str">
        <f t="shared" si="29"/>
        <v>Francophone</v>
      </c>
    </row>
    <row r="585" spans="1:16">
      <c r="A585">
        <v>10684</v>
      </c>
      <c r="B585" t="s">
        <v>34</v>
      </c>
      <c r="C585" t="s">
        <v>35</v>
      </c>
      <c r="D585" t="s">
        <v>30</v>
      </c>
      <c r="E585" t="str">
        <f t="shared" si="27"/>
        <v>Castle Lite</v>
      </c>
      <c r="F585">
        <v>180</v>
      </c>
      <c r="G585">
        <v>450</v>
      </c>
      <c r="H585">
        <v>947</v>
      </c>
      <c r="I585">
        <v>426150</v>
      </c>
      <c r="J585">
        <v>255690</v>
      </c>
      <c r="K585" t="s">
        <v>37</v>
      </c>
      <c r="L585" t="s">
        <v>26</v>
      </c>
      <c r="M585" t="str">
        <f t="shared" si="28"/>
        <v>West</v>
      </c>
      <c r="N585" t="s">
        <v>53</v>
      </c>
      <c r="O585">
        <v>2019</v>
      </c>
      <c r="P585" t="str">
        <f t="shared" si="29"/>
        <v>Francophone</v>
      </c>
    </row>
    <row r="586" spans="1:16">
      <c r="A586">
        <v>10685</v>
      </c>
      <c r="B586" t="s">
        <v>54</v>
      </c>
      <c r="C586" t="s">
        <v>55</v>
      </c>
      <c r="D586" t="s">
        <v>36</v>
      </c>
      <c r="E586" t="str">
        <f t="shared" si="27"/>
        <v>Eagle Lager</v>
      </c>
      <c r="F586">
        <v>170</v>
      </c>
      <c r="G586">
        <v>250</v>
      </c>
      <c r="H586">
        <v>743</v>
      </c>
      <c r="I586">
        <v>185750</v>
      </c>
      <c r="J586">
        <v>59440</v>
      </c>
      <c r="K586" t="s">
        <v>43</v>
      </c>
      <c r="L586" t="s">
        <v>32</v>
      </c>
      <c r="M586" t="str">
        <f t="shared" si="28"/>
        <v>South South</v>
      </c>
      <c r="N586" t="s">
        <v>56</v>
      </c>
      <c r="O586">
        <v>2018</v>
      </c>
      <c r="P586" t="str">
        <f t="shared" si="29"/>
        <v>Francophone</v>
      </c>
    </row>
    <row r="587" spans="1:16">
      <c r="A587">
        <v>10686</v>
      </c>
      <c r="B587" t="s">
        <v>57</v>
      </c>
      <c r="C587" t="s">
        <v>58</v>
      </c>
      <c r="D587" t="s">
        <v>42</v>
      </c>
      <c r="E587" t="str">
        <f t="shared" si="27"/>
        <v>Hero</v>
      </c>
      <c r="F587">
        <v>150</v>
      </c>
      <c r="G587">
        <v>200</v>
      </c>
      <c r="H587">
        <v>788</v>
      </c>
      <c r="I587">
        <v>157600</v>
      </c>
      <c r="J587">
        <v>39400</v>
      </c>
      <c r="K587" t="s">
        <v>19</v>
      </c>
      <c r="L587" t="s">
        <v>38</v>
      </c>
      <c r="M587" t="str">
        <f t="shared" si="28"/>
        <v>North West</v>
      </c>
      <c r="N587" t="s">
        <v>59</v>
      </c>
      <c r="O587">
        <v>2018</v>
      </c>
      <c r="P587" t="str">
        <f t="shared" si="29"/>
        <v>Anglophone</v>
      </c>
    </row>
    <row r="588" spans="1:16">
      <c r="A588">
        <v>10687</v>
      </c>
      <c r="B588" t="s">
        <v>60</v>
      </c>
      <c r="C588" t="s">
        <v>61</v>
      </c>
      <c r="D588" t="s">
        <v>46</v>
      </c>
      <c r="E588" t="str">
        <f t="shared" si="27"/>
        <v>Beta Malt</v>
      </c>
      <c r="F588">
        <v>80</v>
      </c>
      <c r="G588">
        <v>150</v>
      </c>
      <c r="H588">
        <v>810</v>
      </c>
      <c r="I588">
        <v>121500</v>
      </c>
      <c r="J588">
        <v>56700</v>
      </c>
      <c r="K588" t="s">
        <v>25</v>
      </c>
      <c r="L588" t="s">
        <v>44</v>
      </c>
      <c r="M588" t="str">
        <f t="shared" si="28"/>
        <v>North Central</v>
      </c>
      <c r="N588" t="s">
        <v>62</v>
      </c>
      <c r="O588">
        <v>2017</v>
      </c>
      <c r="P588" t="str">
        <f t="shared" si="29"/>
        <v>Anglophone</v>
      </c>
    </row>
    <row r="589" spans="1:16">
      <c r="A589">
        <v>10688</v>
      </c>
      <c r="B589" t="s">
        <v>34</v>
      </c>
      <c r="C589" t="s">
        <v>35</v>
      </c>
      <c r="D589" t="s">
        <v>51</v>
      </c>
      <c r="E589" t="str">
        <f t="shared" si="27"/>
        <v>Grand Malt</v>
      </c>
      <c r="F589">
        <v>90</v>
      </c>
      <c r="G589">
        <v>150</v>
      </c>
      <c r="H589">
        <v>784</v>
      </c>
      <c r="I589">
        <v>117600</v>
      </c>
      <c r="J589">
        <v>47040</v>
      </c>
      <c r="K589" t="s">
        <v>31</v>
      </c>
      <c r="L589" t="s">
        <v>47</v>
      </c>
      <c r="M589" t="str">
        <f t="shared" si="28"/>
        <v>North Central</v>
      </c>
      <c r="N589" t="s">
        <v>63</v>
      </c>
      <c r="O589">
        <v>2018</v>
      </c>
      <c r="P589" t="str">
        <f t="shared" si="29"/>
        <v>Francophone</v>
      </c>
    </row>
    <row r="590" spans="1:16">
      <c r="A590">
        <v>10689</v>
      </c>
      <c r="B590" t="s">
        <v>64</v>
      </c>
      <c r="C590" t="s">
        <v>65</v>
      </c>
      <c r="D590" t="s">
        <v>18</v>
      </c>
      <c r="E590" t="str">
        <f t="shared" si="27"/>
        <v>Trophy</v>
      </c>
      <c r="F590">
        <v>150</v>
      </c>
      <c r="G590">
        <v>200</v>
      </c>
      <c r="H590">
        <v>813</v>
      </c>
      <c r="I590">
        <v>162600</v>
      </c>
      <c r="J590">
        <v>40650</v>
      </c>
      <c r="K590" t="s">
        <v>37</v>
      </c>
      <c r="L590" t="s">
        <v>20</v>
      </c>
      <c r="M590" t="str">
        <f t="shared" si="28"/>
        <v>South East</v>
      </c>
      <c r="N590" t="s">
        <v>21</v>
      </c>
      <c r="O590">
        <v>2017</v>
      </c>
      <c r="P590" t="str">
        <f t="shared" si="29"/>
        <v>Francophone</v>
      </c>
    </row>
    <row r="591" spans="1:16">
      <c r="A591">
        <v>10690</v>
      </c>
      <c r="B591" t="s">
        <v>34</v>
      </c>
      <c r="C591" t="s">
        <v>35</v>
      </c>
      <c r="D591" t="s">
        <v>24</v>
      </c>
      <c r="E591" t="str">
        <f t="shared" si="27"/>
        <v>Budweiser</v>
      </c>
      <c r="F591">
        <v>250</v>
      </c>
      <c r="G591">
        <v>500</v>
      </c>
      <c r="H591">
        <v>998</v>
      </c>
      <c r="I591">
        <v>499000</v>
      </c>
      <c r="J591">
        <v>249500</v>
      </c>
      <c r="K591" t="s">
        <v>43</v>
      </c>
      <c r="L591" t="s">
        <v>26</v>
      </c>
      <c r="M591" t="str">
        <f t="shared" si="28"/>
        <v>West</v>
      </c>
      <c r="N591" t="s">
        <v>27</v>
      </c>
      <c r="O591">
        <v>2017</v>
      </c>
      <c r="P591" t="str">
        <f t="shared" si="29"/>
        <v>Francophone</v>
      </c>
    </row>
    <row r="592" spans="1:16">
      <c r="A592">
        <v>10691</v>
      </c>
      <c r="B592" t="s">
        <v>54</v>
      </c>
      <c r="C592" t="s">
        <v>55</v>
      </c>
      <c r="D592" t="s">
        <v>30</v>
      </c>
      <c r="E592" t="str">
        <f t="shared" si="27"/>
        <v>Castle Lite</v>
      </c>
      <c r="F592">
        <v>180</v>
      </c>
      <c r="G592">
        <v>450</v>
      </c>
      <c r="H592">
        <v>889</v>
      </c>
      <c r="I592">
        <v>400050</v>
      </c>
      <c r="J592">
        <v>240030</v>
      </c>
      <c r="K592" t="s">
        <v>19</v>
      </c>
      <c r="L592" t="s">
        <v>32</v>
      </c>
      <c r="M592" t="str">
        <f t="shared" si="28"/>
        <v>South South</v>
      </c>
      <c r="N592" t="s">
        <v>33</v>
      </c>
      <c r="O592">
        <v>2018</v>
      </c>
      <c r="P592" t="str">
        <f t="shared" si="29"/>
        <v>Anglophone</v>
      </c>
    </row>
    <row r="593" spans="1:16">
      <c r="A593">
        <v>10692</v>
      </c>
      <c r="B593" t="s">
        <v>34</v>
      </c>
      <c r="C593" t="s">
        <v>35</v>
      </c>
      <c r="D593" t="s">
        <v>36</v>
      </c>
      <c r="E593" t="str">
        <f t="shared" si="27"/>
        <v>Eagle Lager</v>
      </c>
      <c r="F593">
        <v>170</v>
      </c>
      <c r="G593">
        <v>250</v>
      </c>
      <c r="H593">
        <v>783</v>
      </c>
      <c r="I593">
        <v>195750</v>
      </c>
      <c r="J593">
        <v>62640</v>
      </c>
      <c r="K593" t="s">
        <v>25</v>
      </c>
      <c r="L593" t="s">
        <v>38</v>
      </c>
      <c r="M593" t="str">
        <f t="shared" si="28"/>
        <v>North West</v>
      </c>
      <c r="N593" t="s">
        <v>39</v>
      </c>
      <c r="O593">
        <v>2019</v>
      </c>
      <c r="P593" t="str">
        <f t="shared" si="29"/>
        <v>Anglophone</v>
      </c>
    </row>
    <row r="594" spans="1:16">
      <c r="A594">
        <v>10693</v>
      </c>
      <c r="B594" t="s">
        <v>60</v>
      </c>
      <c r="C594" t="s">
        <v>61</v>
      </c>
      <c r="D594" t="s">
        <v>42</v>
      </c>
      <c r="E594" t="str">
        <f t="shared" si="27"/>
        <v>Hero</v>
      </c>
      <c r="F594">
        <v>150</v>
      </c>
      <c r="G594">
        <v>200</v>
      </c>
      <c r="H594">
        <v>866</v>
      </c>
      <c r="I594">
        <v>173200</v>
      </c>
      <c r="J594">
        <v>43300</v>
      </c>
      <c r="K594" t="s">
        <v>31</v>
      </c>
      <c r="L594" t="s">
        <v>44</v>
      </c>
      <c r="M594" t="str">
        <f t="shared" si="28"/>
        <v>North Central</v>
      </c>
      <c r="N594" t="s">
        <v>45</v>
      </c>
      <c r="O594">
        <v>2017</v>
      </c>
      <c r="P594" t="str">
        <f t="shared" si="29"/>
        <v>Francophone</v>
      </c>
    </row>
    <row r="595" spans="1:16">
      <c r="A595">
        <v>10694</v>
      </c>
      <c r="B595" t="s">
        <v>66</v>
      </c>
      <c r="C595" t="s">
        <v>67</v>
      </c>
      <c r="D595" t="s">
        <v>46</v>
      </c>
      <c r="E595" t="str">
        <f t="shared" si="27"/>
        <v>Beta Malt</v>
      </c>
      <c r="F595">
        <v>80</v>
      </c>
      <c r="G595">
        <v>150</v>
      </c>
      <c r="H595">
        <v>840</v>
      </c>
      <c r="I595">
        <v>126000</v>
      </c>
      <c r="J595">
        <v>58800</v>
      </c>
      <c r="K595" t="s">
        <v>37</v>
      </c>
      <c r="L595" t="s">
        <v>47</v>
      </c>
      <c r="M595" t="str">
        <f t="shared" si="28"/>
        <v>North Central</v>
      </c>
      <c r="N595" t="s">
        <v>48</v>
      </c>
      <c r="O595">
        <v>2018</v>
      </c>
      <c r="P595" t="str">
        <f t="shared" si="29"/>
        <v>Francophone</v>
      </c>
    </row>
    <row r="596" spans="1:16">
      <c r="A596">
        <v>10695</v>
      </c>
      <c r="B596" t="s">
        <v>64</v>
      </c>
      <c r="C596" t="s">
        <v>65</v>
      </c>
      <c r="D596" t="s">
        <v>51</v>
      </c>
      <c r="E596" t="str">
        <f t="shared" si="27"/>
        <v>Grand Malt</v>
      </c>
      <c r="F596">
        <v>90</v>
      </c>
      <c r="G596">
        <v>150</v>
      </c>
      <c r="H596">
        <v>905</v>
      </c>
      <c r="I596">
        <v>135750</v>
      </c>
      <c r="J596">
        <v>54300</v>
      </c>
      <c r="K596" t="s">
        <v>43</v>
      </c>
      <c r="L596" t="s">
        <v>20</v>
      </c>
      <c r="M596" t="str">
        <f t="shared" si="28"/>
        <v>South East</v>
      </c>
      <c r="N596" t="s">
        <v>52</v>
      </c>
      <c r="O596">
        <v>2017</v>
      </c>
      <c r="P596" t="str">
        <f t="shared" si="29"/>
        <v>Francophone</v>
      </c>
    </row>
    <row r="597" spans="1:16">
      <c r="A597">
        <v>10696</v>
      </c>
      <c r="B597" t="s">
        <v>60</v>
      </c>
      <c r="C597" t="s">
        <v>61</v>
      </c>
      <c r="D597" t="s">
        <v>18</v>
      </c>
      <c r="E597" t="str">
        <f t="shared" si="27"/>
        <v>Trophy</v>
      </c>
      <c r="F597">
        <v>150</v>
      </c>
      <c r="G597">
        <v>200</v>
      </c>
      <c r="H597">
        <v>814</v>
      </c>
      <c r="I597">
        <v>162800</v>
      </c>
      <c r="J597">
        <v>40700</v>
      </c>
      <c r="K597" t="s">
        <v>19</v>
      </c>
      <c r="L597" t="s">
        <v>26</v>
      </c>
      <c r="M597" t="str">
        <f t="shared" si="28"/>
        <v>West</v>
      </c>
      <c r="N597" t="s">
        <v>53</v>
      </c>
      <c r="O597">
        <v>2019</v>
      </c>
      <c r="P597" t="str">
        <f t="shared" si="29"/>
        <v>Anglophone</v>
      </c>
    </row>
    <row r="598" spans="1:16">
      <c r="A598">
        <v>10697</v>
      </c>
      <c r="B598" t="s">
        <v>22</v>
      </c>
      <c r="C598" t="s">
        <v>23</v>
      </c>
      <c r="D598" t="s">
        <v>24</v>
      </c>
      <c r="E598" t="str">
        <f t="shared" si="27"/>
        <v>Budweiser</v>
      </c>
      <c r="F598">
        <v>250</v>
      </c>
      <c r="G598">
        <v>500</v>
      </c>
      <c r="H598">
        <v>878</v>
      </c>
      <c r="I598">
        <v>439000</v>
      </c>
      <c r="J598">
        <v>219500</v>
      </c>
      <c r="K598" t="s">
        <v>25</v>
      </c>
      <c r="L598" t="s">
        <v>32</v>
      </c>
      <c r="M598" t="str">
        <f t="shared" si="28"/>
        <v>South South</v>
      </c>
      <c r="N598" t="s">
        <v>56</v>
      </c>
      <c r="O598">
        <v>2018</v>
      </c>
      <c r="P598" t="str">
        <f t="shared" si="29"/>
        <v>Anglophone</v>
      </c>
    </row>
    <row r="599" spans="1:16">
      <c r="A599">
        <v>10698</v>
      </c>
      <c r="B599" t="s">
        <v>64</v>
      </c>
      <c r="C599" t="s">
        <v>65</v>
      </c>
      <c r="D599" t="s">
        <v>30</v>
      </c>
      <c r="E599" t="str">
        <f t="shared" si="27"/>
        <v>Castle Lite</v>
      </c>
      <c r="F599">
        <v>180</v>
      </c>
      <c r="G599">
        <v>450</v>
      </c>
      <c r="H599">
        <v>819</v>
      </c>
      <c r="I599">
        <v>368550</v>
      </c>
      <c r="J599">
        <v>221130</v>
      </c>
      <c r="K599" t="s">
        <v>31</v>
      </c>
      <c r="L599" t="s">
        <v>38</v>
      </c>
      <c r="M599" t="str">
        <f t="shared" si="28"/>
        <v>North West</v>
      </c>
      <c r="N599" t="s">
        <v>59</v>
      </c>
      <c r="O599">
        <v>2018</v>
      </c>
      <c r="P599" t="str">
        <f t="shared" si="29"/>
        <v>Francophone</v>
      </c>
    </row>
    <row r="600" spans="1:16">
      <c r="A600">
        <v>10699</v>
      </c>
      <c r="B600" t="s">
        <v>34</v>
      </c>
      <c r="C600" t="s">
        <v>35</v>
      </c>
      <c r="D600" t="s">
        <v>36</v>
      </c>
      <c r="E600" t="str">
        <f t="shared" si="27"/>
        <v>Eagle Lager</v>
      </c>
      <c r="F600">
        <v>170</v>
      </c>
      <c r="G600">
        <v>250</v>
      </c>
      <c r="H600">
        <v>899</v>
      </c>
      <c r="I600">
        <v>224750</v>
      </c>
      <c r="J600">
        <v>71920</v>
      </c>
      <c r="K600" t="s">
        <v>37</v>
      </c>
      <c r="L600" t="s">
        <v>44</v>
      </c>
      <c r="M600" t="str">
        <f t="shared" si="28"/>
        <v>North Central</v>
      </c>
      <c r="N600" t="s">
        <v>62</v>
      </c>
      <c r="O600">
        <v>2019</v>
      </c>
      <c r="P600" t="str">
        <f t="shared" si="29"/>
        <v>Francophone</v>
      </c>
    </row>
    <row r="601" spans="1:16">
      <c r="A601">
        <v>10700</v>
      </c>
      <c r="B601" t="s">
        <v>28</v>
      </c>
      <c r="C601" t="s">
        <v>29</v>
      </c>
      <c r="D601" t="s">
        <v>42</v>
      </c>
      <c r="E601" t="str">
        <f t="shared" si="27"/>
        <v>Hero</v>
      </c>
      <c r="F601">
        <v>150</v>
      </c>
      <c r="G601">
        <v>200</v>
      </c>
      <c r="H601">
        <v>897</v>
      </c>
      <c r="I601">
        <v>179400</v>
      </c>
      <c r="J601">
        <v>44850</v>
      </c>
      <c r="K601" t="s">
        <v>43</v>
      </c>
      <c r="L601" t="s">
        <v>47</v>
      </c>
      <c r="M601" t="str">
        <f t="shared" si="28"/>
        <v>North Central</v>
      </c>
      <c r="N601" t="s">
        <v>63</v>
      </c>
      <c r="O601">
        <v>2019</v>
      </c>
      <c r="P601" t="str">
        <f t="shared" si="29"/>
        <v>Francophone</v>
      </c>
    </row>
    <row r="602" spans="1:16">
      <c r="A602">
        <v>10701</v>
      </c>
      <c r="B602" t="s">
        <v>16</v>
      </c>
      <c r="C602" t="s">
        <v>17</v>
      </c>
      <c r="D602" t="s">
        <v>46</v>
      </c>
      <c r="E602" t="str">
        <f t="shared" si="27"/>
        <v>Beta Malt</v>
      </c>
      <c r="F602">
        <v>80</v>
      </c>
      <c r="G602">
        <v>150</v>
      </c>
      <c r="H602">
        <v>753</v>
      </c>
      <c r="I602">
        <v>112950</v>
      </c>
      <c r="J602">
        <v>52710</v>
      </c>
      <c r="K602" t="s">
        <v>19</v>
      </c>
      <c r="L602" t="s">
        <v>20</v>
      </c>
      <c r="M602" t="str">
        <f t="shared" si="28"/>
        <v>South East</v>
      </c>
      <c r="N602" t="s">
        <v>21</v>
      </c>
      <c r="O602">
        <v>2017</v>
      </c>
      <c r="P602" t="str">
        <f t="shared" si="29"/>
        <v>Anglophone</v>
      </c>
    </row>
    <row r="603" spans="1:16">
      <c r="A603">
        <v>10702</v>
      </c>
      <c r="B603" t="s">
        <v>40</v>
      </c>
      <c r="C603" t="s">
        <v>41</v>
      </c>
      <c r="D603" t="s">
        <v>51</v>
      </c>
      <c r="E603" t="str">
        <f t="shared" si="27"/>
        <v>Grand Malt</v>
      </c>
      <c r="F603">
        <v>90</v>
      </c>
      <c r="G603">
        <v>150</v>
      </c>
      <c r="H603">
        <v>781</v>
      </c>
      <c r="I603">
        <v>117150</v>
      </c>
      <c r="J603">
        <v>46860</v>
      </c>
      <c r="K603" t="s">
        <v>25</v>
      </c>
      <c r="L603" t="s">
        <v>26</v>
      </c>
      <c r="M603" t="str">
        <f t="shared" si="28"/>
        <v>West</v>
      </c>
      <c r="N603" t="s">
        <v>27</v>
      </c>
      <c r="O603">
        <v>2018</v>
      </c>
      <c r="P603" t="str">
        <f t="shared" si="29"/>
        <v>Anglophone</v>
      </c>
    </row>
    <row r="604" spans="1:16">
      <c r="A604">
        <v>10703</v>
      </c>
      <c r="B604" t="s">
        <v>57</v>
      </c>
      <c r="C604" t="s">
        <v>58</v>
      </c>
      <c r="D604" t="s">
        <v>18</v>
      </c>
      <c r="E604" t="str">
        <f t="shared" si="27"/>
        <v>Trophy</v>
      </c>
      <c r="F604">
        <v>150</v>
      </c>
      <c r="G604">
        <v>200</v>
      </c>
      <c r="H604">
        <v>911</v>
      </c>
      <c r="I604">
        <v>182200</v>
      </c>
      <c r="J604">
        <v>45550</v>
      </c>
      <c r="K604" t="s">
        <v>31</v>
      </c>
      <c r="L604" t="s">
        <v>32</v>
      </c>
      <c r="M604" t="str">
        <f t="shared" si="28"/>
        <v>South South</v>
      </c>
      <c r="N604" t="s">
        <v>33</v>
      </c>
      <c r="O604">
        <v>2018</v>
      </c>
      <c r="P604" t="str">
        <f t="shared" si="29"/>
        <v>Francophone</v>
      </c>
    </row>
    <row r="605" spans="1:16">
      <c r="A605">
        <v>10704</v>
      </c>
      <c r="B605" t="s">
        <v>22</v>
      </c>
      <c r="C605" t="s">
        <v>23</v>
      </c>
      <c r="D605" t="s">
        <v>24</v>
      </c>
      <c r="E605" t="str">
        <f t="shared" si="27"/>
        <v>Budweiser</v>
      </c>
      <c r="F605">
        <v>250</v>
      </c>
      <c r="G605">
        <v>500</v>
      </c>
      <c r="H605">
        <v>730</v>
      </c>
      <c r="I605">
        <v>365000</v>
      </c>
      <c r="J605">
        <v>182500</v>
      </c>
      <c r="K605" t="s">
        <v>37</v>
      </c>
      <c r="L605" t="s">
        <v>38</v>
      </c>
      <c r="M605" t="str">
        <f t="shared" si="28"/>
        <v>North West</v>
      </c>
      <c r="N605" t="s">
        <v>39</v>
      </c>
      <c r="O605">
        <v>2018</v>
      </c>
      <c r="P605" t="str">
        <f t="shared" si="29"/>
        <v>Francophone</v>
      </c>
    </row>
    <row r="606" spans="1:16">
      <c r="A606">
        <v>10705</v>
      </c>
      <c r="B606" t="s">
        <v>22</v>
      </c>
      <c r="C606" t="s">
        <v>23</v>
      </c>
      <c r="D606" t="s">
        <v>30</v>
      </c>
      <c r="E606" t="str">
        <f t="shared" si="27"/>
        <v>Castle Lite</v>
      </c>
      <c r="F606">
        <v>180</v>
      </c>
      <c r="G606">
        <v>450</v>
      </c>
      <c r="H606">
        <v>912</v>
      </c>
      <c r="I606">
        <v>410400</v>
      </c>
      <c r="J606">
        <v>246240</v>
      </c>
      <c r="K606" t="s">
        <v>43</v>
      </c>
      <c r="L606" t="s">
        <v>44</v>
      </c>
      <c r="M606" t="str">
        <f t="shared" si="28"/>
        <v>North Central</v>
      </c>
      <c r="N606" t="s">
        <v>45</v>
      </c>
      <c r="O606">
        <v>2017</v>
      </c>
      <c r="P606" t="str">
        <f t="shared" si="29"/>
        <v>Francophone</v>
      </c>
    </row>
    <row r="607" spans="1:16">
      <c r="A607">
        <v>10706</v>
      </c>
      <c r="B607" t="s">
        <v>66</v>
      </c>
      <c r="C607" t="s">
        <v>67</v>
      </c>
      <c r="D607" t="s">
        <v>36</v>
      </c>
      <c r="E607" t="str">
        <f t="shared" si="27"/>
        <v>Eagle Lager</v>
      </c>
      <c r="F607">
        <v>170</v>
      </c>
      <c r="G607">
        <v>250</v>
      </c>
      <c r="H607">
        <v>755</v>
      </c>
      <c r="I607">
        <v>188750</v>
      </c>
      <c r="J607">
        <v>60400</v>
      </c>
      <c r="K607" t="s">
        <v>19</v>
      </c>
      <c r="L607" t="s">
        <v>47</v>
      </c>
      <c r="M607" t="str">
        <f t="shared" si="28"/>
        <v>North Central</v>
      </c>
      <c r="N607" t="s">
        <v>48</v>
      </c>
      <c r="O607">
        <v>2019</v>
      </c>
      <c r="P607" t="str">
        <f t="shared" si="29"/>
        <v>Anglophone</v>
      </c>
    </row>
    <row r="608" spans="1:16">
      <c r="A608">
        <v>10707</v>
      </c>
      <c r="B608" t="s">
        <v>34</v>
      </c>
      <c r="C608" t="s">
        <v>35</v>
      </c>
      <c r="D608" t="s">
        <v>42</v>
      </c>
      <c r="E608" t="str">
        <f t="shared" si="27"/>
        <v>Hero</v>
      </c>
      <c r="F608">
        <v>150</v>
      </c>
      <c r="G608">
        <v>200</v>
      </c>
      <c r="H608">
        <v>981</v>
      </c>
      <c r="I608">
        <v>196200</v>
      </c>
      <c r="J608">
        <v>49050</v>
      </c>
      <c r="K608" t="s">
        <v>25</v>
      </c>
      <c r="L608" t="s">
        <v>20</v>
      </c>
      <c r="M608" t="str">
        <f t="shared" si="28"/>
        <v>South East</v>
      </c>
      <c r="N608" t="s">
        <v>52</v>
      </c>
      <c r="O608">
        <v>2018</v>
      </c>
      <c r="P608" t="str">
        <f t="shared" si="29"/>
        <v>Anglophone</v>
      </c>
    </row>
    <row r="609" spans="1:16">
      <c r="A609">
        <v>10708</v>
      </c>
      <c r="B609" t="s">
        <v>54</v>
      </c>
      <c r="C609" t="s">
        <v>55</v>
      </c>
      <c r="D609" t="s">
        <v>46</v>
      </c>
      <c r="E609" t="str">
        <f t="shared" si="27"/>
        <v>Beta Malt</v>
      </c>
      <c r="F609">
        <v>80</v>
      </c>
      <c r="G609">
        <v>150</v>
      </c>
      <c r="H609">
        <v>914</v>
      </c>
      <c r="I609">
        <v>137100</v>
      </c>
      <c r="J609">
        <v>63980</v>
      </c>
      <c r="K609" t="s">
        <v>31</v>
      </c>
      <c r="L609" t="s">
        <v>26</v>
      </c>
      <c r="M609" t="str">
        <f t="shared" si="28"/>
        <v>West</v>
      </c>
      <c r="N609" t="s">
        <v>53</v>
      </c>
      <c r="O609">
        <v>2018</v>
      </c>
      <c r="P609" t="str">
        <f t="shared" si="29"/>
        <v>Francophone</v>
      </c>
    </row>
    <row r="610" spans="1:16">
      <c r="A610">
        <v>10709</v>
      </c>
      <c r="B610" t="s">
        <v>66</v>
      </c>
      <c r="C610" t="s">
        <v>67</v>
      </c>
      <c r="D610" t="s">
        <v>51</v>
      </c>
      <c r="E610" t="str">
        <f t="shared" si="27"/>
        <v>Grand Malt</v>
      </c>
      <c r="F610">
        <v>90</v>
      </c>
      <c r="G610">
        <v>150</v>
      </c>
      <c r="H610">
        <v>705</v>
      </c>
      <c r="I610">
        <v>105750</v>
      </c>
      <c r="J610">
        <v>42300</v>
      </c>
      <c r="K610" t="s">
        <v>37</v>
      </c>
      <c r="L610" t="s">
        <v>32</v>
      </c>
      <c r="M610" t="str">
        <f t="shared" si="28"/>
        <v>South South</v>
      </c>
      <c r="N610" t="s">
        <v>56</v>
      </c>
      <c r="O610">
        <v>2019</v>
      </c>
      <c r="P610" t="str">
        <f t="shared" si="29"/>
        <v>Francophone</v>
      </c>
    </row>
    <row r="611" spans="1:16">
      <c r="A611">
        <v>10710</v>
      </c>
      <c r="B611" t="s">
        <v>28</v>
      </c>
      <c r="C611" t="s">
        <v>29</v>
      </c>
      <c r="D611" t="s">
        <v>18</v>
      </c>
      <c r="E611" t="str">
        <f t="shared" si="27"/>
        <v>Trophy</v>
      </c>
      <c r="F611">
        <v>150</v>
      </c>
      <c r="G611">
        <v>200</v>
      </c>
      <c r="H611">
        <v>774</v>
      </c>
      <c r="I611">
        <v>154800</v>
      </c>
      <c r="J611">
        <v>38700</v>
      </c>
      <c r="K611" t="s">
        <v>43</v>
      </c>
      <c r="L611" t="s">
        <v>38</v>
      </c>
      <c r="M611" t="str">
        <f t="shared" si="28"/>
        <v>North West</v>
      </c>
      <c r="N611" t="s">
        <v>59</v>
      </c>
      <c r="O611">
        <v>2018</v>
      </c>
      <c r="P611" t="str">
        <f t="shared" si="29"/>
        <v>Francophone</v>
      </c>
    </row>
    <row r="612" spans="1:16">
      <c r="A612">
        <v>10711</v>
      </c>
      <c r="B612" t="s">
        <v>22</v>
      </c>
      <c r="C612" t="s">
        <v>23</v>
      </c>
      <c r="D612" t="s">
        <v>24</v>
      </c>
      <c r="E612" t="str">
        <f t="shared" si="27"/>
        <v>Budweiser</v>
      </c>
      <c r="F612">
        <v>250</v>
      </c>
      <c r="G612">
        <v>500</v>
      </c>
      <c r="H612">
        <v>748</v>
      </c>
      <c r="I612">
        <v>374000</v>
      </c>
      <c r="J612">
        <v>187000</v>
      </c>
      <c r="K612" t="s">
        <v>19</v>
      </c>
      <c r="L612" t="s">
        <v>44</v>
      </c>
      <c r="M612" t="str">
        <f t="shared" si="28"/>
        <v>North Central</v>
      </c>
      <c r="N612" t="s">
        <v>62</v>
      </c>
      <c r="O612">
        <v>2017</v>
      </c>
      <c r="P612" t="str">
        <f t="shared" si="29"/>
        <v>Anglophone</v>
      </c>
    </row>
    <row r="613" spans="1:16">
      <c r="A613">
        <v>10712</v>
      </c>
      <c r="B613" t="s">
        <v>28</v>
      </c>
      <c r="C613" t="s">
        <v>29</v>
      </c>
      <c r="D613" t="s">
        <v>30</v>
      </c>
      <c r="E613" t="str">
        <f t="shared" si="27"/>
        <v>Castle Lite</v>
      </c>
      <c r="F613">
        <v>180</v>
      </c>
      <c r="G613">
        <v>450</v>
      </c>
      <c r="H613">
        <v>807</v>
      </c>
      <c r="I613">
        <v>363150</v>
      </c>
      <c r="J613">
        <v>217890</v>
      </c>
      <c r="K613" t="s">
        <v>25</v>
      </c>
      <c r="L613" t="s">
        <v>47</v>
      </c>
      <c r="M613" t="str">
        <f t="shared" si="28"/>
        <v>North Central</v>
      </c>
      <c r="N613" t="s">
        <v>63</v>
      </c>
      <c r="O613">
        <v>2018</v>
      </c>
      <c r="P613" t="str">
        <f t="shared" si="29"/>
        <v>Anglophone</v>
      </c>
    </row>
    <row r="614" spans="1:16">
      <c r="A614">
        <v>10713</v>
      </c>
      <c r="B614" t="s">
        <v>49</v>
      </c>
      <c r="C614" t="s">
        <v>50</v>
      </c>
      <c r="D614" t="s">
        <v>36</v>
      </c>
      <c r="E614" t="str">
        <f t="shared" si="27"/>
        <v>Eagle Lager</v>
      </c>
      <c r="F614">
        <v>170</v>
      </c>
      <c r="G614">
        <v>250</v>
      </c>
      <c r="H614">
        <v>877</v>
      </c>
      <c r="I614">
        <v>219250</v>
      </c>
      <c r="J614">
        <v>70160</v>
      </c>
      <c r="K614" t="s">
        <v>31</v>
      </c>
      <c r="L614" t="s">
        <v>20</v>
      </c>
      <c r="M614" t="str">
        <f t="shared" si="28"/>
        <v>South East</v>
      </c>
      <c r="N614" t="s">
        <v>21</v>
      </c>
      <c r="O614">
        <v>2018</v>
      </c>
      <c r="P614" t="str">
        <f t="shared" si="29"/>
        <v>Francophone</v>
      </c>
    </row>
    <row r="615" spans="1:16">
      <c r="A615">
        <v>10714</v>
      </c>
      <c r="B615" t="s">
        <v>40</v>
      </c>
      <c r="C615" t="s">
        <v>41</v>
      </c>
      <c r="D615" t="s">
        <v>42</v>
      </c>
      <c r="E615" t="str">
        <f t="shared" si="27"/>
        <v>Hero</v>
      </c>
      <c r="F615">
        <v>150</v>
      </c>
      <c r="G615">
        <v>200</v>
      </c>
      <c r="H615">
        <v>965</v>
      </c>
      <c r="I615">
        <v>193000</v>
      </c>
      <c r="J615">
        <v>48250</v>
      </c>
      <c r="K615" t="s">
        <v>37</v>
      </c>
      <c r="L615" t="s">
        <v>26</v>
      </c>
      <c r="M615" t="str">
        <f t="shared" si="28"/>
        <v>West</v>
      </c>
      <c r="N615" t="s">
        <v>27</v>
      </c>
      <c r="O615">
        <v>2017</v>
      </c>
      <c r="P615" t="str">
        <f t="shared" si="29"/>
        <v>Francophone</v>
      </c>
    </row>
    <row r="616" spans="1:16">
      <c r="A616">
        <v>10715</v>
      </c>
      <c r="B616" t="s">
        <v>16</v>
      </c>
      <c r="C616" t="s">
        <v>17</v>
      </c>
      <c r="D616" t="s">
        <v>46</v>
      </c>
      <c r="E616" t="str">
        <f t="shared" si="27"/>
        <v>Beta Malt</v>
      </c>
      <c r="F616">
        <v>80</v>
      </c>
      <c r="G616">
        <v>150</v>
      </c>
      <c r="H616">
        <v>728</v>
      </c>
      <c r="I616">
        <v>109200</v>
      </c>
      <c r="J616">
        <v>50960</v>
      </c>
      <c r="K616" t="s">
        <v>43</v>
      </c>
      <c r="L616" t="s">
        <v>32</v>
      </c>
      <c r="M616" t="str">
        <f t="shared" si="28"/>
        <v>South South</v>
      </c>
      <c r="N616" t="s">
        <v>33</v>
      </c>
      <c r="O616">
        <v>2017</v>
      </c>
      <c r="P616" t="str">
        <f t="shared" si="29"/>
        <v>Francophone</v>
      </c>
    </row>
    <row r="617" spans="1:16">
      <c r="A617">
        <v>10716</v>
      </c>
      <c r="B617" t="s">
        <v>16</v>
      </c>
      <c r="C617" t="s">
        <v>17</v>
      </c>
      <c r="D617" t="s">
        <v>51</v>
      </c>
      <c r="E617" t="str">
        <f t="shared" si="27"/>
        <v>Grand Malt</v>
      </c>
      <c r="F617">
        <v>90</v>
      </c>
      <c r="G617">
        <v>150</v>
      </c>
      <c r="H617">
        <v>792</v>
      </c>
      <c r="I617">
        <v>118800</v>
      </c>
      <c r="J617">
        <v>47520</v>
      </c>
      <c r="K617" t="s">
        <v>19</v>
      </c>
      <c r="L617" t="s">
        <v>38</v>
      </c>
      <c r="M617" t="str">
        <f t="shared" si="28"/>
        <v>North West</v>
      </c>
      <c r="N617" t="s">
        <v>39</v>
      </c>
      <c r="O617">
        <v>2017</v>
      </c>
      <c r="P617" t="str">
        <f t="shared" si="29"/>
        <v>Anglophone</v>
      </c>
    </row>
    <row r="618" spans="1:16">
      <c r="A618">
        <v>10717</v>
      </c>
      <c r="B618" t="s">
        <v>40</v>
      </c>
      <c r="C618" t="s">
        <v>41</v>
      </c>
      <c r="D618" t="s">
        <v>18</v>
      </c>
      <c r="E618" t="str">
        <f t="shared" si="27"/>
        <v>Trophy</v>
      </c>
      <c r="F618">
        <v>150</v>
      </c>
      <c r="G618">
        <v>200</v>
      </c>
      <c r="H618">
        <v>878</v>
      </c>
      <c r="I618">
        <v>175600</v>
      </c>
      <c r="J618">
        <v>43900</v>
      </c>
      <c r="K618" t="s">
        <v>25</v>
      </c>
      <c r="L618" t="s">
        <v>44</v>
      </c>
      <c r="M618" t="str">
        <f t="shared" si="28"/>
        <v>North Central</v>
      </c>
      <c r="N618" t="s">
        <v>45</v>
      </c>
      <c r="O618">
        <v>2017</v>
      </c>
      <c r="P618" t="str">
        <f t="shared" si="29"/>
        <v>Anglophone</v>
      </c>
    </row>
    <row r="619" spans="1:16">
      <c r="A619">
        <v>10718</v>
      </c>
      <c r="B619" t="s">
        <v>34</v>
      </c>
      <c r="C619" t="s">
        <v>35</v>
      </c>
      <c r="D619" t="s">
        <v>24</v>
      </c>
      <c r="E619" t="str">
        <f t="shared" si="27"/>
        <v>Budweiser</v>
      </c>
      <c r="F619">
        <v>250</v>
      </c>
      <c r="G619">
        <v>500</v>
      </c>
      <c r="H619">
        <v>886</v>
      </c>
      <c r="I619">
        <v>443000</v>
      </c>
      <c r="J619">
        <v>221500</v>
      </c>
      <c r="K619" t="s">
        <v>31</v>
      </c>
      <c r="L619" t="s">
        <v>47</v>
      </c>
      <c r="M619" t="str">
        <f t="shared" si="28"/>
        <v>North Central</v>
      </c>
      <c r="N619" t="s">
        <v>48</v>
      </c>
      <c r="O619">
        <v>2017</v>
      </c>
      <c r="P619" t="str">
        <f t="shared" si="29"/>
        <v>Francophone</v>
      </c>
    </row>
    <row r="620" spans="1:16">
      <c r="A620">
        <v>10719</v>
      </c>
      <c r="B620" t="s">
        <v>54</v>
      </c>
      <c r="C620" t="s">
        <v>55</v>
      </c>
      <c r="D620" t="s">
        <v>30</v>
      </c>
      <c r="E620" t="str">
        <f t="shared" si="27"/>
        <v>Castle Lite</v>
      </c>
      <c r="F620">
        <v>180</v>
      </c>
      <c r="G620">
        <v>450</v>
      </c>
      <c r="H620">
        <v>995</v>
      </c>
      <c r="I620">
        <v>447750</v>
      </c>
      <c r="J620">
        <v>268650</v>
      </c>
      <c r="K620" t="s">
        <v>37</v>
      </c>
      <c r="L620" t="s">
        <v>20</v>
      </c>
      <c r="M620" t="str">
        <f t="shared" si="28"/>
        <v>South East</v>
      </c>
      <c r="N620" t="s">
        <v>52</v>
      </c>
      <c r="O620">
        <v>2017</v>
      </c>
      <c r="P620" t="str">
        <f t="shared" si="29"/>
        <v>Francophone</v>
      </c>
    </row>
    <row r="621" spans="1:16">
      <c r="A621">
        <v>10720</v>
      </c>
      <c r="B621" t="s">
        <v>66</v>
      </c>
      <c r="C621" t="s">
        <v>67</v>
      </c>
      <c r="D621" t="s">
        <v>36</v>
      </c>
      <c r="E621" t="str">
        <f t="shared" si="27"/>
        <v>Eagle Lager</v>
      </c>
      <c r="F621">
        <v>170</v>
      </c>
      <c r="G621">
        <v>250</v>
      </c>
      <c r="H621">
        <v>851</v>
      </c>
      <c r="I621">
        <v>212750</v>
      </c>
      <c r="J621">
        <v>68080</v>
      </c>
      <c r="K621" t="s">
        <v>43</v>
      </c>
      <c r="L621" t="s">
        <v>26</v>
      </c>
      <c r="M621" t="str">
        <f t="shared" si="28"/>
        <v>West</v>
      </c>
      <c r="N621" t="s">
        <v>53</v>
      </c>
      <c r="O621">
        <v>2019</v>
      </c>
      <c r="P621" t="str">
        <f t="shared" si="29"/>
        <v>Francophone</v>
      </c>
    </row>
    <row r="622" spans="1:16">
      <c r="A622">
        <v>10721</v>
      </c>
      <c r="B622" t="s">
        <v>28</v>
      </c>
      <c r="C622" t="s">
        <v>29</v>
      </c>
      <c r="D622" t="s">
        <v>42</v>
      </c>
      <c r="E622" t="str">
        <f t="shared" si="27"/>
        <v>Hero</v>
      </c>
      <c r="F622">
        <v>150</v>
      </c>
      <c r="G622">
        <v>200</v>
      </c>
      <c r="H622">
        <v>866</v>
      </c>
      <c r="I622">
        <v>173200</v>
      </c>
      <c r="J622">
        <v>43300</v>
      </c>
      <c r="K622" t="s">
        <v>19</v>
      </c>
      <c r="L622" t="s">
        <v>32</v>
      </c>
      <c r="M622" t="str">
        <f t="shared" si="28"/>
        <v>South South</v>
      </c>
      <c r="N622" t="s">
        <v>56</v>
      </c>
      <c r="O622">
        <v>2017</v>
      </c>
      <c r="P622" t="str">
        <f t="shared" si="29"/>
        <v>Anglophone</v>
      </c>
    </row>
    <row r="623" spans="1:16">
      <c r="A623">
        <v>10722</v>
      </c>
      <c r="B623" t="s">
        <v>22</v>
      </c>
      <c r="C623" t="s">
        <v>23</v>
      </c>
      <c r="D623" t="s">
        <v>46</v>
      </c>
      <c r="E623" t="str">
        <f t="shared" si="27"/>
        <v>Beta Malt</v>
      </c>
      <c r="F623">
        <v>80</v>
      </c>
      <c r="G623">
        <v>150</v>
      </c>
      <c r="H623">
        <v>987</v>
      </c>
      <c r="I623">
        <v>148050</v>
      </c>
      <c r="J623">
        <v>69090</v>
      </c>
      <c r="K623" t="s">
        <v>25</v>
      </c>
      <c r="L623" t="s">
        <v>38</v>
      </c>
      <c r="M623" t="str">
        <f t="shared" si="28"/>
        <v>North West</v>
      </c>
      <c r="N623" t="s">
        <v>59</v>
      </c>
      <c r="O623">
        <v>2017</v>
      </c>
      <c r="P623" t="str">
        <f t="shared" si="29"/>
        <v>Anglophone</v>
      </c>
    </row>
    <row r="624" spans="1:16">
      <c r="A624">
        <v>10723</v>
      </c>
      <c r="B624" t="s">
        <v>28</v>
      </c>
      <c r="C624" t="s">
        <v>29</v>
      </c>
      <c r="D624" t="s">
        <v>51</v>
      </c>
      <c r="E624" t="str">
        <f t="shared" si="27"/>
        <v>Grand Malt</v>
      </c>
      <c r="F624">
        <v>90</v>
      </c>
      <c r="G624">
        <v>150</v>
      </c>
      <c r="H624">
        <v>776</v>
      </c>
      <c r="I624">
        <v>116400</v>
      </c>
      <c r="J624">
        <v>46560</v>
      </c>
      <c r="K624" t="s">
        <v>31</v>
      </c>
      <c r="L624" t="s">
        <v>44</v>
      </c>
      <c r="M624" t="str">
        <f t="shared" si="28"/>
        <v>North Central</v>
      </c>
      <c r="N624" t="s">
        <v>62</v>
      </c>
      <c r="O624">
        <v>2019</v>
      </c>
      <c r="P624" t="str">
        <f t="shared" si="29"/>
        <v>Francophone</v>
      </c>
    </row>
    <row r="625" spans="1:16">
      <c r="A625">
        <v>10724</v>
      </c>
      <c r="B625" t="s">
        <v>49</v>
      </c>
      <c r="C625" t="s">
        <v>50</v>
      </c>
      <c r="D625" t="s">
        <v>18</v>
      </c>
      <c r="E625" t="str">
        <f t="shared" si="27"/>
        <v>Trophy</v>
      </c>
      <c r="F625">
        <v>150</v>
      </c>
      <c r="G625">
        <v>200</v>
      </c>
      <c r="H625">
        <v>969</v>
      </c>
      <c r="I625">
        <v>193800</v>
      </c>
      <c r="J625">
        <v>48450</v>
      </c>
      <c r="K625" t="s">
        <v>37</v>
      </c>
      <c r="L625" t="s">
        <v>47</v>
      </c>
      <c r="M625" t="str">
        <f t="shared" si="28"/>
        <v>North Central</v>
      </c>
      <c r="N625" t="s">
        <v>63</v>
      </c>
      <c r="O625">
        <v>2017</v>
      </c>
      <c r="P625" t="str">
        <f t="shared" si="29"/>
        <v>Francophone</v>
      </c>
    </row>
    <row r="626" spans="1:16">
      <c r="A626">
        <v>10725</v>
      </c>
      <c r="B626" t="s">
        <v>40</v>
      </c>
      <c r="C626" t="s">
        <v>41</v>
      </c>
      <c r="D626" t="s">
        <v>24</v>
      </c>
      <c r="E626" t="str">
        <f t="shared" si="27"/>
        <v>Budweiser</v>
      </c>
      <c r="F626">
        <v>250</v>
      </c>
      <c r="G626">
        <v>500</v>
      </c>
      <c r="H626">
        <v>718</v>
      </c>
      <c r="I626">
        <v>359000</v>
      </c>
      <c r="J626">
        <v>179500</v>
      </c>
      <c r="K626" t="s">
        <v>43</v>
      </c>
      <c r="L626" t="s">
        <v>20</v>
      </c>
      <c r="M626" t="str">
        <f t="shared" si="28"/>
        <v>South East</v>
      </c>
      <c r="N626" t="s">
        <v>21</v>
      </c>
      <c r="O626">
        <v>2017</v>
      </c>
      <c r="P626" t="str">
        <f t="shared" si="29"/>
        <v>Francophone</v>
      </c>
    </row>
    <row r="627" spans="1:16">
      <c r="A627">
        <v>10726</v>
      </c>
      <c r="B627" t="s">
        <v>16</v>
      </c>
      <c r="C627" t="s">
        <v>17</v>
      </c>
      <c r="D627" t="s">
        <v>30</v>
      </c>
      <c r="E627" t="str">
        <f t="shared" si="27"/>
        <v>Castle Lite</v>
      </c>
      <c r="F627">
        <v>180</v>
      </c>
      <c r="G627">
        <v>450</v>
      </c>
      <c r="H627">
        <v>787</v>
      </c>
      <c r="I627">
        <v>354150</v>
      </c>
      <c r="J627">
        <v>212490</v>
      </c>
      <c r="K627" t="s">
        <v>19</v>
      </c>
      <c r="L627" t="s">
        <v>26</v>
      </c>
      <c r="M627" t="str">
        <f t="shared" si="28"/>
        <v>West</v>
      </c>
      <c r="N627" t="s">
        <v>27</v>
      </c>
      <c r="O627">
        <v>2018</v>
      </c>
      <c r="P627" t="str">
        <f t="shared" si="29"/>
        <v>Anglophone</v>
      </c>
    </row>
    <row r="628" spans="1:16">
      <c r="A628">
        <v>10727</v>
      </c>
      <c r="B628" t="s">
        <v>16</v>
      </c>
      <c r="C628" t="s">
        <v>17</v>
      </c>
      <c r="D628" t="s">
        <v>36</v>
      </c>
      <c r="E628" t="str">
        <f t="shared" si="27"/>
        <v>Eagle Lager</v>
      </c>
      <c r="F628">
        <v>170</v>
      </c>
      <c r="G628">
        <v>250</v>
      </c>
      <c r="H628">
        <v>901</v>
      </c>
      <c r="I628">
        <v>225250</v>
      </c>
      <c r="J628">
        <v>72080</v>
      </c>
      <c r="K628" t="s">
        <v>25</v>
      </c>
      <c r="L628" t="s">
        <v>32</v>
      </c>
      <c r="M628" t="str">
        <f t="shared" si="28"/>
        <v>South South</v>
      </c>
      <c r="N628" t="s">
        <v>33</v>
      </c>
      <c r="O628">
        <v>2018</v>
      </c>
      <c r="P628" t="str">
        <f t="shared" si="29"/>
        <v>Anglophone</v>
      </c>
    </row>
    <row r="629" spans="1:16">
      <c r="A629">
        <v>10728</v>
      </c>
      <c r="B629" t="s">
        <v>40</v>
      </c>
      <c r="C629" t="s">
        <v>41</v>
      </c>
      <c r="D629" t="s">
        <v>42</v>
      </c>
      <c r="E629" t="str">
        <f t="shared" si="27"/>
        <v>Hero</v>
      </c>
      <c r="F629">
        <v>150</v>
      </c>
      <c r="G629">
        <v>200</v>
      </c>
      <c r="H629">
        <v>736</v>
      </c>
      <c r="I629">
        <v>147200</v>
      </c>
      <c r="J629">
        <v>36800</v>
      </c>
      <c r="K629" t="s">
        <v>31</v>
      </c>
      <c r="L629" t="s">
        <v>38</v>
      </c>
      <c r="M629" t="str">
        <f t="shared" si="28"/>
        <v>North West</v>
      </c>
      <c r="N629" t="s">
        <v>39</v>
      </c>
      <c r="O629">
        <v>2018</v>
      </c>
      <c r="P629" t="str">
        <f t="shared" si="29"/>
        <v>Francophone</v>
      </c>
    </row>
    <row r="630" spans="1:16">
      <c r="A630">
        <v>10729</v>
      </c>
      <c r="B630" t="s">
        <v>16</v>
      </c>
      <c r="C630" t="s">
        <v>17</v>
      </c>
      <c r="D630" t="s">
        <v>46</v>
      </c>
      <c r="E630" t="str">
        <f t="shared" si="27"/>
        <v>Beta Malt</v>
      </c>
      <c r="F630">
        <v>80</v>
      </c>
      <c r="G630">
        <v>150</v>
      </c>
      <c r="H630">
        <v>710</v>
      </c>
      <c r="I630">
        <v>106500</v>
      </c>
      <c r="J630">
        <v>49700</v>
      </c>
      <c r="K630" t="s">
        <v>37</v>
      </c>
      <c r="L630" t="s">
        <v>44</v>
      </c>
      <c r="M630" t="str">
        <f t="shared" si="28"/>
        <v>North Central</v>
      </c>
      <c r="N630" t="s">
        <v>45</v>
      </c>
      <c r="O630">
        <v>2017</v>
      </c>
      <c r="P630" t="str">
        <f t="shared" si="29"/>
        <v>Francophone</v>
      </c>
    </row>
    <row r="631" spans="1:16">
      <c r="A631">
        <v>10730</v>
      </c>
      <c r="B631" t="s">
        <v>22</v>
      </c>
      <c r="C631" t="s">
        <v>23</v>
      </c>
      <c r="D631" t="s">
        <v>51</v>
      </c>
      <c r="E631" t="str">
        <f t="shared" si="27"/>
        <v>Grand Malt</v>
      </c>
      <c r="F631">
        <v>90</v>
      </c>
      <c r="G631">
        <v>150</v>
      </c>
      <c r="H631">
        <v>719</v>
      </c>
      <c r="I631">
        <v>107850</v>
      </c>
      <c r="J631">
        <v>43140</v>
      </c>
      <c r="K631" t="s">
        <v>43</v>
      </c>
      <c r="L631" t="s">
        <v>47</v>
      </c>
      <c r="M631" t="str">
        <f t="shared" si="28"/>
        <v>North Central</v>
      </c>
      <c r="N631" t="s">
        <v>48</v>
      </c>
      <c r="O631">
        <v>2019</v>
      </c>
      <c r="P631" t="str">
        <f t="shared" si="29"/>
        <v>Francophone</v>
      </c>
    </row>
    <row r="632" spans="1:16">
      <c r="A632">
        <v>10731</v>
      </c>
      <c r="B632" t="s">
        <v>28</v>
      </c>
      <c r="C632" t="s">
        <v>29</v>
      </c>
      <c r="D632" t="s">
        <v>18</v>
      </c>
      <c r="E632" t="str">
        <f t="shared" si="27"/>
        <v>Trophy</v>
      </c>
      <c r="F632">
        <v>150</v>
      </c>
      <c r="G632">
        <v>200</v>
      </c>
      <c r="H632">
        <v>738</v>
      </c>
      <c r="I632">
        <v>147600</v>
      </c>
      <c r="J632">
        <v>36900</v>
      </c>
      <c r="K632" t="s">
        <v>19</v>
      </c>
      <c r="L632" t="s">
        <v>20</v>
      </c>
      <c r="M632" t="str">
        <f t="shared" si="28"/>
        <v>South East</v>
      </c>
      <c r="N632" t="s">
        <v>52</v>
      </c>
      <c r="O632">
        <v>2017</v>
      </c>
      <c r="P632" t="str">
        <f t="shared" si="29"/>
        <v>Anglophone</v>
      </c>
    </row>
    <row r="633" spans="1:16">
      <c r="A633">
        <v>10732</v>
      </c>
      <c r="B633" t="s">
        <v>34</v>
      </c>
      <c r="C633" t="s">
        <v>35</v>
      </c>
      <c r="D633" t="s">
        <v>24</v>
      </c>
      <c r="E633" t="str">
        <f t="shared" si="27"/>
        <v>Budweiser</v>
      </c>
      <c r="F633">
        <v>250</v>
      </c>
      <c r="G633">
        <v>500</v>
      </c>
      <c r="H633">
        <v>884</v>
      </c>
      <c r="I633">
        <v>442000</v>
      </c>
      <c r="J633">
        <v>221000</v>
      </c>
      <c r="K633" t="s">
        <v>25</v>
      </c>
      <c r="L633" t="s">
        <v>26</v>
      </c>
      <c r="M633" t="str">
        <f t="shared" si="28"/>
        <v>West</v>
      </c>
      <c r="N633" t="s">
        <v>53</v>
      </c>
      <c r="O633">
        <v>2019</v>
      </c>
      <c r="P633" t="str">
        <f t="shared" si="29"/>
        <v>Anglophone</v>
      </c>
    </row>
    <row r="634" spans="1:16">
      <c r="A634">
        <v>10733</v>
      </c>
      <c r="B634" t="s">
        <v>40</v>
      </c>
      <c r="C634" t="s">
        <v>41</v>
      </c>
      <c r="D634" t="s">
        <v>30</v>
      </c>
      <c r="E634" t="str">
        <f t="shared" si="27"/>
        <v>Castle Lite</v>
      </c>
      <c r="F634">
        <v>180</v>
      </c>
      <c r="G634">
        <v>450</v>
      </c>
      <c r="H634">
        <v>772</v>
      </c>
      <c r="I634">
        <v>347400</v>
      </c>
      <c r="J634">
        <v>208440</v>
      </c>
      <c r="K634" t="s">
        <v>31</v>
      </c>
      <c r="L634" t="s">
        <v>32</v>
      </c>
      <c r="M634" t="str">
        <f t="shared" si="28"/>
        <v>South South</v>
      </c>
      <c r="N634" t="s">
        <v>56</v>
      </c>
      <c r="O634">
        <v>2017</v>
      </c>
      <c r="P634" t="str">
        <f t="shared" si="29"/>
        <v>Francophone</v>
      </c>
    </row>
    <row r="635" spans="1:16">
      <c r="A635">
        <v>10734</v>
      </c>
      <c r="B635" t="s">
        <v>16</v>
      </c>
      <c r="C635" t="s">
        <v>17</v>
      </c>
      <c r="D635" t="s">
        <v>36</v>
      </c>
      <c r="E635" t="str">
        <f t="shared" si="27"/>
        <v>Eagle Lager</v>
      </c>
      <c r="F635">
        <v>170</v>
      </c>
      <c r="G635">
        <v>250</v>
      </c>
      <c r="H635">
        <v>762</v>
      </c>
      <c r="I635">
        <v>190500</v>
      </c>
      <c r="J635">
        <v>60960</v>
      </c>
      <c r="K635" t="s">
        <v>37</v>
      </c>
      <c r="L635" t="s">
        <v>38</v>
      </c>
      <c r="M635" t="str">
        <f t="shared" si="28"/>
        <v>North West</v>
      </c>
      <c r="N635" t="s">
        <v>59</v>
      </c>
      <c r="O635">
        <v>2017</v>
      </c>
      <c r="P635" t="str">
        <f t="shared" si="29"/>
        <v>Francophone</v>
      </c>
    </row>
    <row r="636" spans="1:16">
      <c r="A636">
        <v>10735</v>
      </c>
      <c r="B636" t="s">
        <v>49</v>
      </c>
      <c r="C636" t="s">
        <v>50</v>
      </c>
      <c r="D636" t="s">
        <v>42</v>
      </c>
      <c r="E636" t="str">
        <f t="shared" si="27"/>
        <v>Hero</v>
      </c>
      <c r="F636">
        <v>150</v>
      </c>
      <c r="G636">
        <v>200</v>
      </c>
      <c r="H636">
        <v>830</v>
      </c>
      <c r="I636">
        <v>166000</v>
      </c>
      <c r="J636">
        <v>41500</v>
      </c>
      <c r="K636" t="s">
        <v>43</v>
      </c>
      <c r="L636" t="s">
        <v>44</v>
      </c>
      <c r="M636" t="str">
        <f t="shared" si="28"/>
        <v>North Central</v>
      </c>
      <c r="N636" t="s">
        <v>62</v>
      </c>
      <c r="O636">
        <v>2018</v>
      </c>
      <c r="P636" t="str">
        <f t="shared" si="29"/>
        <v>Francophone</v>
      </c>
    </row>
    <row r="637" spans="1:16">
      <c r="A637">
        <v>10736</v>
      </c>
      <c r="B637" t="s">
        <v>34</v>
      </c>
      <c r="C637" t="s">
        <v>35</v>
      </c>
      <c r="D637" t="s">
        <v>46</v>
      </c>
      <c r="E637" t="str">
        <f t="shared" si="27"/>
        <v>Beta Malt</v>
      </c>
      <c r="F637">
        <v>80</v>
      </c>
      <c r="G637">
        <v>150</v>
      </c>
      <c r="H637">
        <v>995</v>
      </c>
      <c r="I637">
        <v>149250</v>
      </c>
      <c r="J637">
        <v>69650</v>
      </c>
      <c r="K637" t="s">
        <v>19</v>
      </c>
      <c r="L637" t="s">
        <v>47</v>
      </c>
      <c r="M637" t="str">
        <f t="shared" si="28"/>
        <v>North Central</v>
      </c>
      <c r="N637" t="s">
        <v>63</v>
      </c>
      <c r="O637">
        <v>2018</v>
      </c>
      <c r="P637" t="str">
        <f t="shared" si="29"/>
        <v>Anglophone</v>
      </c>
    </row>
    <row r="638" spans="1:16">
      <c r="A638">
        <v>10737</v>
      </c>
      <c r="B638" t="s">
        <v>54</v>
      </c>
      <c r="C638" t="s">
        <v>55</v>
      </c>
      <c r="D638" t="s">
        <v>51</v>
      </c>
      <c r="E638" t="str">
        <f t="shared" si="27"/>
        <v>Grand Malt</v>
      </c>
      <c r="F638">
        <v>90</v>
      </c>
      <c r="G638">
        <v>150</v>
      </c>
      <c r="H638">
        <v>812</v>
      </c>
      <c r="I638">
        <v>121800</v>
      </c>
      <c r="J638">
        <v>48720</v>
      </c>
      <c r="K638" t="s">
        <v>25</v>
      </c>
      <c r="L638" t="s">
        <v>20</v>
      </c>
      <c r="M638" t="str">
        <f t="shared" si="28"/>
        <v>South East</v>
      </c>
      <c r="N638" t="s">
        <v>21</v>
      </c>
      <c r="O638">
        <v>2019</v>
      </c>
      <c r="P638" t="str">
        <f t="shared" si="29"/>
        <v>Anglophone</v>
      </c>
    </row>
    <row r="639" spans="1:16">
      <c r="A639">
        <v>10738</v>
      </c>
      <c r="B639" t="s">
        <v>57</v>
      </c>
      <c r="C639" t="s">
        <v>58</v>
      </c>
      <c r="D639" t="s">
        <v>18</v>
      </c>
      <c r="E639" t="str">
        <f t="shared" si="27"/>
        <v>Trophy</v>
      </c>
      <c r="F639">
        <v>150</v>
      </c>
      <c r="G639">
        <v>200</v>
      </c>
      <c r="H639">
        <v>993</v>
      </c>
      <c r="I639">
        <v>198600</v>
      </c>
      <c r="J639">
        <v>49650</v>
      </c>
      <c r="K639" t="s">
        <v>31</v>
      </c>
      <c r="L639" t="s">
        <v>26</v>
      </c>
      <c r="M639" t="str">
        <f t="shared" si="28"/>
        <v>West</v>
      </c>
      <c r="N639" t="s">
        <v>27</v>
      </c>
      <c r="O639">
        <v>2018</v>
      </c>
      <c r="P639" t="str">
        <f t="shared" si="29"/>
        <v>Francophone</v>
      </c>
    </row>
    <row r="640" spans="1:16">
      <c r="A640">
        <v>10739</v>
      </c>
      <c r="B640" t="s">
        <v>60</v>
      </c>
      <c r="C640" t="s">
        <v>61</v>
      </c>
      <c r="D640" t="s">
        <v>24</v>
      </c>
      <c r="E640" t="str">
        <f t="shared" si="27"/>
        <v>Budweiser</v>
      </c>
      <c r="F640">
        <v>250</v>
      </c>
      <c r="G640">
        <v>500</v>
      </c>
      <c r="H640">
        <v>941</v>
      </c>
      <c r="I640">
        <v>470500</v>
      </c>
      <c r="J640">
        <v>235250</v>
      </c>
      <c r="K640" t="s">
        <v>37</v>
      </c>
      <c r="L640" t="s">
        <v>32</v>
      </c>
      <c r="M640" t="str">
        <f t="shared" si="28"/>
        <v>South South</v>
      </c>
      <c r="N640" t="s">
        <v>33</v>
      </c>
      <c r="O640">
        <v>2017</v>
      </c>
      <c r="P640" t="str">
        <f t="shared" si="29"/>
        <v>Francophone</v>
      </c>
    </row>
    <row r="641" spans="1:16">
      <c r="A641">
        <v>10740</v>
      </c>
      <c r="B641" t="s">
        <v>34</v>
      </c>
      <c r="C641" t="s">
        <v>35</v>
      </c>
      <c r="D641" t="s">
        <v>30</v>
      </c>
      <c r="E641" t="str">
        <f t="shared" si="27"/>
        <v>Castle Lite</v>
      </c>
      <c r="F641">
        <v>180</v>
      </c>
      <c r="G641">
        <v>450</v>
      </c>
      <c r="H641">
        <v>703</v>
      </c>
      <c r="I641">
        <v>316350</v>
      </c>
      <c r="J641">
        <v>189810</v>
      </c>
      <c r="K641" t="s">
        <v>43</v>
      </c>
      <c r="L641" t="s">
        <v>38</v>
      </c>
      <c r="M641" t="str">
        <f t="shared" si="28"/>
        <v>North West</v>
      </c>
      <c r="N641" t="s">
        <v>39</v>
      </c>
      <c r="O641">
        <v>2019</v>
      </c>
      <c r="P641" t="str">
        <f t="shared" si="29"/>
        <v>Francophone</v>
      </c>
    </row>
    <row r="642" spans="1:16">
      <c r="A642">
        <v>10741</v>
      </c>
      <c r="B642" t="s">
        <v>64</v>
      </c>
      <c r="C642" t="s">
        <v>65</v>
      </c>
      <c r="D642" t="s">
        <v>36</v>
      </c>
      <c r="E642" t="str">
        <f t="shared" ref="E642:E705" si="30">PROPER(D642)</f>
        <v>Eagle Lager</v>
      </c>
      <c r="F642">
        <v>170</v>
      </c>
      <c r="G642">
        <v>250</v>
      </c>
      <c r="H642">
        <v>834</v>
      </c>
      <c r="I642">
        <v>208500</v>
      </c>
      <c r="J642">
        <v>66720</v>
      </c>
      <c r="K642" t="s">
        <v>19</v>
      </c>
      <c r="L642" t="s">
        <v>44</v>
      </c>
      <c r="M642" t="str">
        <f t="shared" si="28"/>
        <v>North Central</v>
      </c>
      <c r="N642" t="s">
        <v>45</v>
      </c>
      <c r="O642">
        <v>2019</v>
      </c>
      <c r="P642" t="str">
        <f t="shared" si="29"/>
        <v>Anglophone</v>
      </c>
    </row>
    <row r="643" spans="1:16">
      <c r="A643">
        <v>10742</v>
      </c>
      <c r="B643" t="s">
        <v>34</v>
      </c>
      <c r="C643" t="s">
        <v>35</v>
      </c>
      <c r="D643" t="s">
        <v>42</v>
      </c>
      <c r="E643" t="str">
        <f t="shared" si="30"/>
        <v>Hero</v>
      </c>
      <c r="F643">
        <v>150</v>
      </c>
      <c r="G643">
        <v>200</v>
      </c>
      <c r="H643">
        <v>843</v>
      </c>
      <c r="I643">
        <v>168600</v>
      </c>
      <c r="J643">
        <v>42150</v>
      </c>
      <c r="K643" t="s">
        <v>25</v>
      </c>
      <c r="L643" t="s">
        <v>47</v>
      </c>
      <c r="M643" t="str">
        <f t="shared" ref="M643:M706" si="31">IF(L643="Southeast","South East",IF(L643="west","West",IF(L643="southsouth","South South",IF(L643="northwest","North West",IF(L643="northeast","North East","North Central")))))</f>
        <v>North Central</v>
      </c>
      <c r="N643" t="s">
        <v>48</v>
      </c>
      <c r="O643">
        <v>2019</v>
      </c>
      <c r="P643" t="str">
        <f t="shared" ref="P643:P706" si="32">IF(K643="Ghana","Anglophone",IF(K643="Nigeria","Anglophone","Francophone"))</f>
        <v>Anglophone</v>
      </c>
    </row>
    <row r="644" spans="1:16">
      <c r="A644">
        <v>10743</v>
      </c>
      <c r="B644" t="s">
        <v>16</v>
      </c>
      <c r="C644" t="s">
        <v>17</v>
      </c>
      <c r="D644" t="s">
        <v>46</v>
      </c>
      <c r="E644" t="str">
        <f t="shared" si="30"/>
        <v>Beta Malt</v>
      </c>
      <c r="F644">
        <v>80</v>
      </c>
      <c r="G644">
        <v>150</v>
      </c>
      <c r="H644">
        <v>749</v>
      </c>
      <c r="I644">
        <v>112350</v>
      </c>
      <c r="J644">
        <v>52430</v>
      </c>
      <c r="K644" t="s">
        <v>31</v>
      </c>
      <c r="L644" t="s">
        <v>20</v>
      </c>
      <c r="M644" t="str">
        <f t="shared" si="31"/>
        <v>South East</v>
      </c>
      <c r="N644" t="s">
        <v>52</v>
      </c>
      <c r="O644">
        <v>2019</v>
      </c>
      <c r="P644" t="str">
        <f t="shared" si="32"/>
        <v>Francophone</v>
      </c>
    </row>
    <row r="645" spans="1:16">
      <c r="A645">
        <v>10744</v>
      </c>
      <c r="B645" t="s">
        <v>22</v>
      </c>
      <c r="C645" t="s">
        <v>23</v>
      </c>
      <c r="D645" t="s">
        <v>51</v>
      </c>
      <c r="E645" t="str">
        <f t="shared" si="30"/>
        <v>Grand Malt</v>
      </c>
      <c r="F645">
        <v>90</v>
      </c>
      <c r="G645">
        <v>150</v>
      </c>
      <c r="H645">
        <v>859</v>
      </c>
      <c r="I645">
        <v>128850</v>
      </c>
      <c r="J645">
        <v>51540</v>
      </c>
      <c r="K645" t="s">
        <v>37</v>
      </c>
      <c r="L645" t="s">
        <v>26</v>
      </c>
      <c r="M645" t="str">
        <f t="shared" si="31"/>
        <v>West</v>
      </c>
      <c r="N645" t="s">
        <v>53</v>
      </c>
      <c r="O645">
        <v>2017</v>
      </c>
      <c r="P645" t="str">
        <f t="shared" si="32"/>
        <v>Francophone</v>
      </c>
    </row>
    <row r="646" spans="1:16">
      <c r="A646">
        <v>10745</v>
      </c>
      <c r="B646" t="s">
        <v>28</v>
      </c>
      <c r="C646" t="s">
        <v>29</v>
      </c>
      <c r="D646" t="s">
        <v>18</v>
      </c>
      <c r="E646" t="str">
        <f t="shared" si="30"/>
        <v>Trophy</v>
      </c>
      <c r="F646">
        <v>150</v>
      </c>
      <c r="G646">
        <v>200</v>
      </c>
      <c r="H646">
        <v>962</v>
      </c>
      <c r="I646">
        <v>192400</v>
      </c>
      <c r="J646">
        <v>48100</v>
      </c>
      <c r="K646" t="s">
        <v>43</v>
      </c>
      <c r="L646" t="s">
        <v>32</v>
      </c>
      <c r="M646" t="str">
        <f t="shared" si="31"/>
        <v>South South</v>
      </c>
      <c r="N646" t="s">
        <v>56</v>
      </c>
      <c r="O646">
        <v>2017</v>
      </c>
      <c r="P646" t="str">
        <f t="shared" si="32"/>
        <v>Francophone</v>
      </c>
    </row>
    <row r="647" spans="1:16">
      <c r="A647">
        <v>10746</v>
      </c>
      <c r="B647" t="s">
        <v>34</v>
      </c>
      <c r="C647" t="s">
        <v>35</v>
      </c>
      <c r="D647" t="s">
        <v>24</v>
      </c>
      <c r="E647" t="str">
        <f t="shared" si="30"/>
        <v>Budweiser</v>
      </c>
      <c r="F647">
        <v>250</v>
      </c>
      <c r="G647">
        <v>500</v>
      </c>
      <c r="H647">
        <v>816</v>
      </c>
      <c r="I647">
        <v>408000</v>
      </c>
      <c r="J647">
        <v>204000</v>
      </c>
      <c r="K647" t="s">
        <v>19</v>
      </c>
      <c r="L647" t="s">
        <v>38</v>
      </c>
      <c r="M647" t="str">
        <f t="shared" si="31"/>
        <v>North West</v>
      </c>
      <c r="N647" t="s">
        <v>59</v>
      </c>
      <c r="O647">
        <v>2019</v>
      </c>
      <c r="P647" t="str">
        <f t="shared" si="32"/>
        <v>Anglophone</v>
      </c>
    </row>
    <row r="648" spans="1:16">
      <c r="A648">
        <v>10747</v>
      </c>
      <c r="B648" t="s">
        <v>40</v>
      </c>
      <c r="C648" t="s">
        <v>41</v>
      </c>
      <c r="D648" t="s">
        <v>30</v>
      </c>
      <c r="E648" t="str">
        <f t="shared" si="30"/>
        <v>Castle Lite</v>
      </c>
      <c r="F648">
        <v>180</v>
      </c>
      <c r="G648">
        <v>450</v>
      </c>
      <c r="H648">
        <v>989</v>
      </c>
      <c r="I648">
        <v>445050</v>
      </c>
      <c r="J648">
        <v>267030</v>
      </c>
      <c r="K648" t="s">
        <v>25</v>
      </c>
      <c r="L648" t="s">
        <v>44</v>
      </c>
      <c r="M648" t="str">
        <f t="shared" si="31"/>
        <v>North Central</v>
      </c>
      <c r="N648" t="s">
        <v>62</v>
      </c>
      <c r="O648">
        <v>2017</v>
      </c>
      <c r="P648" t="str">
        <f t="shared" si="32"/>
        <v>Anglophone</v>
      </c>
    </row>
    <row r="649" spans="1:16">
      <c r="A649">
        <v>10748</v>
      </c>
      <c r="B649" t="s">
        <v>16</v>
      </c>
      <c r="C649" t="s">
        <v>17</v>
      </c>
      <c r="D649" t="s">
        <v>36</v>
      </c>
      <c r="E649" t="str">
        <f t="shared" si="30"/>
        <v>Eagle Lager</v>
      </c>
      <c r="F649">
        <v>170</v>
      </c>
      <c r="G649">
        <v>250</v>
      </c>
      <c r="H649">
        <v>702</v>
      </c>
      <c r="I649">
        <v>175500</v>
      </c>
      <c r="J649">
        <v>56160</v>
      </c>
      <c r="K649" t="s">
        <v>31</v>
      </c>
      <c r="L649" t="s">
        <v>47</v>
      </c>
      <c r="M649" t="str">
        <f t="shared" si="31"/>
        <v>North Central</v>
      </c>
      <c r="N649" t="s">
        <v>63</v>
      </c>
      <c r="O649">
        <v>2018</v>
      </c>
      <c r="P649" t="str">
        <f t="shared" si="32"/>
        <v>Francophone</v>
      </c>
    </row>
    <row r="650" spans="1:16">
      <c r="A650">
        <v>10749</v>
      </c>
      <c r="B650" t="s">
        <v>49</v>
      </c>
      <c r="C650" t="s">
        <v>50</v>
      </c>
      <c r="D650" t="s">
        <v>42</v>
      </c>
      <c r="E650" t="str">
        <f t="shared" si="30"/>
        <v>Hero</v>
      </c>
      <c r="F650">
        <v>150</v>
      </c>
      <c r="G650">
        <v>200</v>
      </c>
      <c r="H650">
        <v>830</v>
      </c>
      <c r="I650">
        <v>166000</v>
      </c>
      <c r="J650">
        <v>41500</v>
      </c>
      <c r="K650" t="s">
        <v>37</v>
      </c>
      <c r="L650" t="s">
        <v>20</v>
      </c>
      <c r="M650" t="str">
        <f t="shared" si="31"/>
        <v>South East</v>
      </c>
      <c r="N650" t="s">
        <v>21</v>
      </c>
      <c r="O650">
        <v>2018</v>
      </c>
      <c r="P650" t="str">
        <f t="shared" si="32"/>
        <v>Francophone</v>
      </c>
    </row>
    <row r="651" spans="1:16">
      <c r="A651">
        <v>10750</v>
      </c>
      <c r="B651" t="s">
        <v>34</v>
      </c>
      <c r="C651" t="s">
        <v>35</v>
      </c>
      <c r="D651" t="s">
        <v>46</v>
      </c>
      <c r="E651" t="str">
        <f t="shared" si="30"/>
        <v>Beta Malt</v>
      </c>
      <c r="F651">
        <v>80</v>
      </c>
      <c r="G651">
        <v>150</v>
      </c>
      <c r="H651">
        <v>710</v>
      </c>
      <c r="I651">
        <v>106500</v>
      </c>
      <c r="J651">
        <v>49700</v>
      </c>
      <c r="K651" t="s">
        <v>43</v>
      </c>
      <c r="L651" t="s">
        <v>26</v>
      </c>
      <c r="M651" t="str">
        <f t="shared" si="31"/>
        <v>West</v>
      </c>
      <c r="N651" t="s">
        <v>27</v>
      </c>
      <c r="O651">
        <v>2018</v>
      </c>
      <c r="P651" t="str">
        <f t="shared" si="32"/>
        <v>Francophone</v>
      </c>
    </row>
    <row r="652" spans="1:16">
      <c r="A652">
        <v>10751</v>
      </c>
      <c r="B652" t="s">
        <v>54</v>
      </c>
      <c r="C652" t="s">
        <v>55</v>
      </c>
      <c r="D652" t="s">
        <v>51</v>
      </c>
      <c r="E652" t="str">
        <f t="shared" si="30"/>
        <v>Grand Malt</v>
      </c>
      <c r="F652">
        <v>90</v>
      </c>
      <c r="G652">
        <v>150</v>
      </c>
      <c r="H652">
        <v>708</v>
      </c>
      <c r="I652">
        <v>106200</v>
      </c>
      <c r="J652">
        <v>42480</v>
      </c>
      <c r="K652" t="s">
        <v>19</v>
      </c>
      <c r="L652" t="s">
        <v>32</v>
      </c>
      <c r="M652" t="str">
        <f t="shared" si="31"/>
        <v>South South</v>
      </c>
      <c r="N652" t="s">
        <v>33</v>
      </c>
      <c r="O652">
        <v>2018</v>
      </c>
      <c r="P652" t="str">
        <f t="shared" si="32"/>
        <v>Anglophone</v>
      </c>
    </row>
    <row r="653" spans="1:16">
      <c r="A653">
        <v>10752</v>
      </c>
      <c r="B653" t="s">
        <v>57</v>
      </c>
      <c r="C653" t="s">
        <v>58</v>
      </c>
      <c r="D653" t="s">
        <v>18</v>
      </c>
      <c r="E653" t="str">
        <f t="shared" si="30"/>
        <v>Trophy</v>
      </c>
      <c r="F653">
        <v>150</v>
      </c>
      <c r="G653">
        <v>200</v>
      </c>
      <c r="H653">
        <v>816</v>
      </c>
      <c r="I653">
        <v>163200</v>
      </c>
      <c r="J653">
        <v>40800</v>
      </c>
      <c r="K653" t="s">
        <v>25</v>
      </c>
      <c r="L653" t="s">
        <v>38</v>
      </c>
      <c r="M653" t="str">
        <f t="shared" si="31"/>
        <v>North West</v>
      </c>
      <c r="N653" t="s">
        <v>39</v>
      </c>
      <c r="O653">
        <v>2019</v>
      </c>
      <c r="P653" t="str">
        <f t="shared" si="32"/>
        <v>Anglophone</v>
      </c>
    </row>
    <row r="654" spans="1:16">
      <c r="A654">
        <v>10753</v>
      </c>
      <c r="B654" t="s">
        <v>60</v>
      </c>
      <c r="C654" t="s">
        <v>61</v>
      </c>
      <c r="D654" t="s">
        <v>24</v>
      </c>
      <c r="E654" t="str">
        <f t="shared" si="30"/>
        <v>Budweiser</v>
      </c>
      <c r="F654">
        <v>250</v>
      </c>
      <c r="G654">
        <v>500</v>
      </c>
      <c r="H654">
        <v>722</v>
      </c>
      <c r="I654">
        <v>361000</v>
      </c>
      <c r="J654">
        <v>180500</v>
      </c>
      <c r="K654" t="s">
        <v>31</v>
      </c>
      <c r="L654" t="s">
        <v>44</v>
      </c>
      <c r="M654" t="str">
        <f t="shared" si="31"/>
        <v>North Central</v>
      </c>
      <c r="N654" t="s">
        <v>45</v>
      </c>
      <c r="O654">
        <v>2017</v>
      </c>
      <c r="P654" t="str">
        <f t="shared" si="32"/>
        <v>Francophone</v>
      </c>
    </row>
    <row r="655" spans="1:16">
      <c r="A655">
        <v>10754</v>
      </c>
      <c r="B655" t="s">
        <v>34</v>
      </c>
      <c r="C655" t="s">
        <v>35</v>
      </c>
      <c r="D655" t="s">
        <v>30</v>
      </c>
      <c r="E655" t="str">
        <f t="shared" si="30"/>
        <v>Castle Lite</v>
      </c>
      <c r="F655">
        <v>180</v>
      </c>
      <c r="G655">
        <v>450</v>
      </c>
      <c r="H655">
        <v>778</v>
      </c>
      <c r="I655">
        <v>350100</v>
      </c>
      <c r="J655">
        <v>210060</v>
      </c>
      <c r="K655" t="s">
        <v>37</v>
      </c>
      <c r="L655" t="s">
        <v>47</v>
      </c>
      <c r="M655" t="str">
        <f t="shared" si="31"/>
        <v>North Central</v>
      </c>
      <c r="N655" t="s">
        <v>48</v>
      </c>
      <c r="O655">
        <v>2017</v>
      </c>
      <c r="P655" t="str">
        <f t="shared" si="32"/>
        <v>Francophone</v>
      </c>
    </row>
    <row r="656" spans="1:16">
      <c r="A656">
        <v>10755</v>
      </c>
      <c r="B656" t="s">
        <v>64</v>
      </c>
      <c r="C656" t="s">
        <v>65</v>
      </c>
      <c r="D656" t="s">
        <v>36</v>
      </c>
      <c r="E656" t="str">
        <f t="shared" si="30"/>
        <v>Eagle Lager</v>
      </c>
      <c r="F656">
        <v>170</v>
      </c>
      <c r="G656">
        <v>250</v>
      </c>
      <c r="H656">
        <v>732</v>
      </c>
      <c r="I656">
        <v>183000</v>
      </c>
      <c r="J656">
        <v>58560</v>
      </c>
      <c r="K656" t="s">
        <v>43</v>
      </c>
      <c r="L656" t="s">
        <v>20</v>
      </c>
      <c r="M656" t="str">
        <f t="shared" si="31"/>
        <v>South East</v>
      </c>
      <c r="N656" t="s">
        <v>52</v>
      </c>
      <c r="O656">
        <v>2019</v>
      </c>
      <c r="P656" t="str">
        <f t="shared" si="32"/>
        <v>Francophone</v>
      </c>
    </row>
    <row r="657" spans="1:16">
      <c r="A657">
        <v>10756</v>
      </c>
      <c r="B657" t="s">
        <v>34</v>
      </c>
      <c r="C657" t="s">
        <v>35</v>
      </c>
      <c r="D657" t="s">
        <v>42</v>
      </c>
      <c r="E657" t="str">
        <f t="shared" si="30"/>
        <v>Hero</v>
      </c>
      <c r="F657">
        <v>150</v>
      </c>
      <c r="G657">
        <v>200</v>
      </c>
      <c r="H657">
        <v>881</v>
      </c>
      <c r="I657">
        <v>176200</v>
      </c>
      <c r="J657">
        <v>44050</v>
      </c>
      <c r="K657" t="s">
        <v>19</v>
      </c>
      <c r="L657" t="s">
        <v>26</v>
      </c>
      <c r="M657" t="str">
        <f t="shared" si="31"/>
        <v>West</v>
      </c>
      <c r="N657" t="s">
        <v>53</v>
      </c>
      <c r="O657">
        <v>2018</v>
      </c>
      <c r="P657" t="str">
        <f t="shared" si="32"/>
        <v>Anglophone</v>
      </c>
    </row>
    <row r="658" spans="1:16">
      <c r="A658">
        <v>10757</v>
      </c>
      <c r="B658" t="s">
        <v>54</v>
      </c>
      <c r="C658" t="s">
        <v>55</v>
      </c>
      <c r="D658" t="s">
        <v>46</v>
      </c>
      <c r="E658" t="str">
        <f t="shared" si="30"/>
        <v>Beta Malt</v>
      </c>
      <c r="F658">
        <v>80</v>
      </c>
      <c r="G658">
        <v>150</v>
      </c>
      <c r="H658">
        <v>939</v>
      </c>
      <c r="I658">
        <v>140850</v>
      </c>
      <c r="J658">
        <v>65730</v>
      </c>
      <c r="K658" t="s">
        <v>25</v>
      </c>
      <c r="L658" t="s">
        <v>32</v>
      </c>
      <c r="M658" t="str">
        <f t="shared" si="31"/>
        <v>South South</v>
      </c>
      <c r="N658" t="s">
        <v>56</v>
      </c>
      <c r="O658">
        <v>2017</v>
      </c>
      <c r="P658" t="str">
        <f t="shared" si="32"/>
        <v>Anglophone</v>
      </c>
    </row>
    <row r="659" spans="1:16">
      <c r="A659">
        <v>10758</v>
      </c>
      <c r="B659" t="s">
        <v>34</v>
      </c>
      <c r="C659" t="s">
        <v>35</v>
      </c>
      <c r="D659" t="s">
        <v>51</v>
      </c>
      <c r="E659" t="str">
        <f t="shared" si="30"/>
        <v>Grand Malt</v>
      </c>
      <c r="F659">
        <v>90</v>
      </c>
      <c r="G659">
        <v>150</v>
      </c>
      <c r="H659">
        <v>907</v>
      </c>
      <c r="I659">
        <v>136050</v>
      </c>
      <c r="J659">
        <v>54420</v>
      </c>
      <c r="K659" t="s">
        <v>31</v>
      </c>
      <c r="L659" t="s">
        <v>38</v>
      </c>
      <c r="M659" t="str">
        <f t="shared" si="31"/>
        <v>North West</v>
      </c>
      <c r="N659" t="s">
        <v>59</v>
      </c>
      <c r="O659">
        <v>2019</v>
      </c>
      <c r="P659" t="str">
        <f t="shared" si="32"/>
        <v>Francophone</v>
      </c>
    </row>
    <row r="660" spans="1:16">
      <c r="A660">
        <v>10759</v>
      </c>
      <c r="B660" t="s">
        <v>60</v>
      </c>
      <c r="C660" t="s">
        <v>61</v>
      </c>
      <c r="D660" t="s">
        <v>18</v>
      </c>
      <c r="E660" t="str">
        <f t="shared" si="30"/>
        <v>Trophy</v>
      </c>
      <c r="F660">
        <v>150</v>
      </c>
      <c r="G660">
        <v>200</v>
      </c>
      <c r="H660">
        <v>709</v>
      </c>
      <c r="I660">
        <v>141800</v>
      </c>
      <c r="J660">
        <v>35450</v>
      </c>
      <c r="K660" t="s">
        <v>37</v>
      </c>
      <c r="L660" t="s">
        <v>44</v>
      </c>
      <c r="M660" t="str">
        <f t="shared" si="31"/>
        <v>North Central</v>
      </c>
      <c r="N660" t="s">
        <v>62</v>
      </c>
      <c r="O660">
        <v>2019</v>
      </c>
      <c r="P660" t="str">
        <f t="shared" si="32"/>
        <v>Francophone</v>
      </c>
    </row>
    <row r="661" spans="1:16">
      <c r="A661">
        <v>10760</v>
      </c>
      <c r="B661" t="s">
        <v>66</v>
      </c>
      <c r="C661" t="s">
        <v>67</v>
      </c>
      <c r="D661" t="s">
        <v>24</v>
      </c>
      <c r="E661" t="str">
        <f t="shared" si="30"/>
        <v>Budweiser</v>
      </c>
      <c r="F661">
        <v>250</v>
      </c>
      <c r="G661">
        <v>500</v>
      </c>
      <c r="H661">
        <v>886</v>
      </c>
      <c r="I661">
        <v>443000</v>
      </c>
      <c r="J661">
        <v>221500</v>
      </c>
      <c r="K661" t="s">
        <v>43</v>
      </c>
      <c r="L661" t="s">
        <v>47</v>
      </c>
      <c r="M661" t="str">
        <f t="shared" si="31"/>
        <v>North Central</v>
      </c>
      <c r="N661" t="s">
        <v>63</v>
      </c>
      <c r="O661">
        <v>2017</v>
      </c>
      <c r="P661" t="str">
        <f t="shared" si="32"/>
        <v>Francophone</v>
      </c>
    </row>
    <row r="662" spans="1:16">
      <c r="A662">
        <v>10761</v>
      </c>
      <c r="B662" t="s">
        <v>64</v>
      </c>
      <c r="C662" t="s">
        <v>65</v>
      </c>
      <c r="D662" t="s">
        <v>30</v>
      </c>
      <c r="E662" t="str">
        <f t="shared" si="30"/>
        <v>Castle Lite</v>
      </c>
      <c r="F662">
        <v>180</v>
      </c>
      <c r="G662">
        <v>450</v>
      </c>
      <c r="H662">
        <v>828</v>
      </c>
      <c r="I662">
        <v>372600</v>
      </c>
      <c r="J662">
        <v>223560</v>
      </c>
      <c r="K662" t="s">
        <v>19</v>
      </c>
      <c r="L662" t="s">
        <v>20</v>
      </c>
      <c r="M662" t="str">
        <f t="shared" si="31"/>
        <v>South East</v>
      </c>
      <c r="N662" t="s">
        <v>21</v>
      </c>
      <c r="O662">
        <v>2017</v>
      </c>
      <c r="P662" t="str">
        <f t="shared" si="32"/>
        <v>Anglophone</v>
      </c>
    </row>
    <row r="663" spans="1:16">
      <c r="A663">
        <v>10762</v>
      </c>
      <c r="B663" t="s">
        <v>60</v>
      </c>
      <c r="C663" t="s">
        <v>61</v>
      </c>
      <c r="D663" t="s">
        <v>36</v>
      </c>
      <c r="E663" t="str">
        <f t="shared" si="30"/>
        <v>Eagle Lager</v>
      </c>
      <c r="F663">
        <v>170</v>
      </c>
      <c r="G663">
        <v>250</v>
      </c>
      <c r="H663">
        <v>700</v>
      </c>
      <c r="I663">
        <v>175000</v>
      </c>
      <c r="J663">
        <v>56000</v>
      </c>
      <c r="K663" t="s">
        <v>25</v>
      </c>
      <c r="L663" t="s">
        <v>26</v>
      </c>
      <c r="M663" t="str">
        <f t="shared" si="31"/>
        <v>West</v>
      </c>
      <c r="N663" t="s">
        <v>27</v>
      </c>
      <c r="O663">
        <v>2019</v>
      </c>
      <c r="P663" t="str">
        <f t="shared" si="32"/>
        <v>Anglophone</v>
      </c>
    </row>
    <row r="664" spans="1:16">
      <c r="A664">
        <v>10763</v>
      </c>
      <c r="B664" t="s">
        <v>22</v>
      </c>
      <c r="C664" t="s">
        <v>23</v>
      </c>
      <c r="D664" t="s">
        <v>42</v>
      </c>
      <c r="E664" t="str">
        <f t="shared" si="30"/>
        <v>Hero</v>
      </c>
      <c r="F664">
        <v>150</v>
      </c>
      <c r="G664">
        <v>200</v>
      </c>
      <c r="H664">
        <v>928</v>
      </c>
      <c r="I664">
        <v>185600</v>
      </c>
      <c r="J664">
        <v>46400</v>
      </c>
      <c r="K664" t="s">
        <v>31</v>
      </c>
      <c r="L664" t="s">
        <v>32</v>
      </c>
      <c r="M664" t="str">
        <f t="shared" si="31"/>
        <v>South South</v>
      </c>
      <c r="N664" t="s">
        <v>33</v>
      </c>
      <c r="O664">
        <v>2018</v>
      </c>
      <c r="P664" t="str">
        <f t="shared" si="32"/>
        <v>Francophone</v>
      </c>
    </row>
    <row r="665" spans="1:16">
      <c r="A665">
        <v>10764</v>
      </c>
      <c r="B665" t="s">
        <v>64</v>
      </c>
      <c r="C665" t="s">
        <v>65</v>
      </c>
      <c r="D665" t="s">
        <v>46</v>
      </c>
      <c r="E665" t="str">
        <f t="shared" si="30"/>
        <v>Beta Malt</v>
      </c>
      <c r="F665">
        <v>80</v>
      </c>
      <c r="G665">
        <v>150</v>
      </c>
      <c r="H665">
        <v>737</v>
      </c>
      <c r="I665">
        <v>110550</v>
      </c>
      <c r="J665">
        <v>51590</v>
      </c>
      <c r="K665" t="s">
        <v>37</v>
      </c>
      <c r="L665" t="s">
        <v>38</v>
      </c>
      <c r="M665" t="str">
        <f t="shared" si="31"/>
        <v>North West</v>
      </c>
      <c r="N665" t="s">
        <v>39</v>
      </c>
      <c r="O665">
        <v>2018</v>
      </c>
      <c r="P665" t="str">
        <f t="shared" si="32"/>
        <v>Francophone</v>
      </c>
    </row>
    <row r="666" spans="1:16">
      <c r="A666">
        <v>10765</v>
      </c>
      <c r="B666" t="s">
        <v>34</v>
      </c>
      <c r="C666" t="s">
        <v>35</v>
      </c>
      <c r="D666" t="s">
        <v>51</v>
      </c>
      <c r="E666" t="str">
        <f t="shared" si="30"/>
        <v>Grand Malt</v>
      </c>
      <c r="F666">
        <v>90</v>
      </c>
      <c r="G666">
        <v>150</v>
      </c>
      <c r="H666">
        <v>986</v>
      </c>
      <c r="I666">
        <v>147900</v>
      </c>
      <c r="J666">
        <v>59160</v>
      </c>
      <c r="K666" t="s">
        <v>43</v>
      </c>
      <c r="L666" t="s">
        <v>44</v>
      </c>
      <c r="M666" t="str">
        <f t="shared" si="31"/>
        <v>North Central</v>
      </c>
      <c r="N666" t="s">
        <v>45</v>
      </c>
      <c r="O666">
        <v>2019</v>
      </c>
      <c r="P666" t="str">
        <f t="shared" si="32"/>
        <v>Francophone</v>
      </c>
    </row>
    <row r="667" spans="1:16">
      <c r="A667">
        <v>10766</v>
      </c>
      <c r="B667" t="s">
        <v>28</v>
      </c>
      <c r="C667" t="s">
        <v>29</v>
      </c>
      <c r="D667" t="s">
        <v>18</v>
      </c>
      <c r="E667" t="str">
        <f t="shared" si="30"/>
        <v>Trophy</v>
      </c>
      <c r="F667">
        <v>150</v>
      </c>
      <c r="G667">
        <v>200</v>
      </c>
      <c r="H667">
        <v>733</v>
      </c>
      <c r="I667">
        <v>146600</v>
      </c>
      <c r="J667">
        <v>36650</v>
      </c>
      <c r="K667" t="s">
        <v>19</v>
      </c>
      <c r="L667" t="s">
        <v>47</v>
      </c>
      <c r="M667" t="str">
        <f t="shared" si="31"/>
        <v>North Central</v>
      </c>
      <c r="N667" t="s">
        <v>48</v>
      </c>
      <c r="O667">
        <v>2018</v>
      </c>
      <c r="P667" t="str">
        <f t="shared" si="32"/>
        <v>Anglophone</v>
      </c>
    </row>
    <row r="668" spans="1:16">
      <c r="A668">
        <v>10767</v>
      </c>
      <c r="B668" t="s">
        <v>16</v>
      </c>
      <c r="C668" t="s">
        <v>17</v>
      </c>
      <c r="D668" t="s">
        <v>24</v>
      </c>
      <c r="E668" t="str">
        <f t="shared" si="30"/>
        <v>Budweiser</v>
      </c>
      <c r="F668">
        <v>250</v>
      </c>
      <c r="G668">
        <v>500</v>
      </c>
      <c r="H668">
        <v>769</v>
      </c>
      <c r="I668">
        <v>384500</v>
      </c>
      <c r="J668">
        <v>192250</v>
      </c>
      <c r="K668" t="s">
        <v>25</v>
      </c>
      <c r="L668" t="s">
        <v>20</v>
      </c>
      <c r="M668" t="str">
        <f t="shared" si="31"/>
        <v>South East</v>
      </c>
      <c r="N668" t="s">
        <v>52</v>
      </c>
      <c r="O668">
        <v>2017</v>
      </c>
      <c r="P668" t="str">
        <f t="shared" si="32"/>
        <v>Anglophone</v>
      </c>
    </row>
    <row r="669" spans="1:16">
      <c r="A669">
        <v>10768</v>
      </c>
      <c r="B669" t="s">
        <v>40</v>
      </c>
      <c r="C669" t="s">
        <v>41</v>
      </c>
      <c r="D669" t="s">
        <v>30</v>
      </c>
      <c r="E669" t="str">
        <f t="shared" si="30"/>
        <v>Castle Lite</v>
      </c>
      <c r="F669">
        <v>180</v>
      </c>
      <c r="G669">
        <v>450</v>
      </c>
      <c r="H669">
        <v>782</v>
      </c>
      <c r="I669">
        <v>351900</v>
      </c>
      <c r="J669">
        <v>211140</v>
      </c>
      <c r="K669" t="s">
        <v>31</v>
      </c>
      <c r="L669" t="s">
        <v>26</v>
      </c>
      <c r="M669" t="str">
        <f t="shared" si="31"/>
        <v>West</v>
      </c>
      <c r="N669" t="s">
        <v>53</v>
      </c>
      <c r="O669">
        <v>2017</v>
      </c>
      <c r="P669" t="str">
        <f t="shared" si="32"/>
        <v>Francophone</v>
      </c>
    </row>
    <row r="670" spans="1:16">
      <c r="A670">
        <v>10769</v>
      </c>
      <c r="B670" t="s">
        <v>57</v>
      </c>
      <c r="C670" t="s">
        <v>58</v>
      </c>
      <c r="D670" t="s">
        <v>36</v>
      </c>
      <c r="E670" t="str">
        <f t="shared" si="30"/>
        <v>Eagle Lager</v>
      </c>
      <c r="F670">
        <v>170</v>
      </c>
      <c r="G670">
        <v>250</v>
      </c>
      <c r="H670">
        <v>755</v>
      </c>
      <c r="I670">
        <v>188750</v>
      </c>
      <c r="J670">
        <v>60400</v>
      </c>
      <c r="K670" t="s">
        <v>37</v>
      </c>
      <c r="L670" t="s">
        <v>32</v>
      </c>
      <c r="M670" t="str">
        <f t="shared" si="31"/>
        <v>South South</v>
      </c>
      <c r="N670" t="s">
        <v>56</v>
      </c>
      <c r="O670">
        <v>2017</v>
      </c>
      <c r="P670" t="str">
        <f t="shared" si="32"/>
        <v>Francophone</v>
      </c>
    </row>
    <row r="671" spans="1:16">
      <c r="A671">
        <v>10770</v>
      </c>
      <c r="B671" t="s">
        <v>22</v>
      </c>
      <c r="C671" t="s">
        <v>23</v>
      </c>
      <c r="D671" t="s">
        <v>42</v>
      </c>
      <c r="E671" t="str">
        <f t="shared" si="30"/>
        <v>Hero</v>
      </c>
      <c r="F671">
        <v>150</v>
      </c>
      <c r="G671">
        <v>200</v>
      </c>
      <c r="H671">
        <v>980</v>
      </c>
      <c r="I671">
        <v>196000</v>
      </c>
      <c r="J671">
        <v>49000</v>
      </c>
      <c r="K671" t="s">
        <v>43</v>
      </c>
      <c r="L671" t="s">
        <v>38</v>
      </c>
      <c r="M671" t="str">
        <f t="shared" si="31"/>
        <v>North West</v>
      </c>
      <c r="N671" t="s">
        <v>59</v>
      </c>
      <c r="O671">
        <v>2019</v>
      </c>
      <c r="P671" t="str">
        <f t="shared" si="32"/>
        <v>Francophone</v>
      </c>
    </row>
    <row r="672" spans="1:16">
      <c r="A672">
        <v>10771</v>
      </c>
      <c r="B672" t="s">
        <v>22</v>
      </c>
      <c r="C672" t="s">
        <v>23</v>
      </c>
      <c r="D672" t="s">
        <v>46</v>
      </c>
      <c r="E672" t="str">
        <f t="shared" si="30"/>
        <v>Beta Malt</v>
      </c>
      <c r="F672">
        <v>80</v>
      </c>
      <c r="G672">
        <v>150</v>
      </c>
      <c r="H672">
        <v>755</v>
      </c>
      <c r="I672">
        <v>113250</v>
      </c>
      <c r="J672">
        <v>52850</v>
      </c>
      <c r="K672" t="s">
        <v>19</v>
      </c>
      <c r="L672" t="s">
        <v>44</v>
      </c>
      <c r="M672" t="str">
        <f t="shared" si="31"/>
        <v>North Central</v>
      </c>
      <c r="N672" t="s">
        <v>62</v>
      </c>
      <c r="O672">
        <v>2019</v>
      </c>
      <c r="P672" t="str">
        <f t="shared" si="32"/>
        <v>Anglophone</v>
      </c>
    </row>
    <row r="673" spans="1:16">
      <c r="A673">
        <v>10772</v>
      </c>
      <c r="B673" t="s">
        <v>66</v>
      </c>
      <c r="C673" t="s">
        <v>67</v>
      </c>
      <c r="D673" t="s">
        <v>51</v>
      </c>
      <c r="E673" t="str">
        <f t="shared" si="30"/>
        <v>Grand Malt</v>
      </c>
      <c r="F673">
        <v>90</v>
      </c>
      <c r="G673">
        <v>150</v>
      </c>
      <c r="H673">
        <v>804</v>
      </c>
      <c r="I673">
        <v>120600</v>
      </c>
      <c r="J673">
        <v>48240</v>
      </c>
      <c r="K673" t="s">
        <v>25</v>
      </c>
      <c r="L673" t="s">
        <v>47</v>
      </c>
      <c r="M673" t="str">
        <f t="shared" si="31"/>
        <v>North Central</v>
      </c>
      <c r="N673" t="s">
        <v>63</v>
      </c>
      <c r="O673">
        <v>2019</v>
      </c>
      <c r="P673" t="str">
        <f t="shared" si="32"/>
        <v>Anglophone</v>
      </c>
    </row>
    <row r="674" spans="1:16">
      <c r="A674">
        <v>10773</v>
      </c>
      <c r="B674" t="s">
        <v>34</v>
      </c>
      <c r="C674" t="s">
        <v>35</v>
      </c>
      <c r="D674" t="s">
        <v>18</v>
      </c>
      <c r="E674" t="str">
        <f t="shared" si="30"/>
        <v>Trophy</v>
      </c>
      <c r="F674">
        <v>150</v>
      </c>
      <c r="G674">
        <v>200</v>
      </c>
      <c r="H674">
        <v>821</v>
      </c>
      <c r="I674">
        <v>164200</v>
      </c>
      <c r="J674">
        <v>41050</v>
      </c>
      <c r="K674" t="s">
        <v>31</v>
      </c>
      <c r="L674" t="s">
        <v>20</v>
      </c>
      <c r="M674" t="str">
        <f t="shared" si="31"/>
        <v>South East</v>
      </c>
      <c r="N674" t="s">
        <v>21</v>
      </c>
      <c r="O674">
        <v>2017</v>
      </c>
      <c r="P674" t="str">
        <f t="shared" si="32"/>
        <v>Francophone</v>
      </c>
    </row>
    <row r="675" spans="1:16">
      <c r="A675">
        <v>10774</v>
      </c>
      <c r="B675" t="s">
        <v>54</v>
      </c>
      <c r="C675" t="s">
        <v>55</v>
      </c>
      <c r="D675" t="s">
        <v>24</v>
      </c>
      <c r="E675" t="str">
        <f t="shared" si="30"/>
        <v>Budweiser</v>
      </c>
      <c r="F675">
        <v>250</v>
      </c>
      <c r="G675">
        <v>500</v>
      </c>
      <c r="H675">
        <v>768</v>
      </c>
      <c r="I675">
        <v>384000</v>
      </c>
      <c r="J675">
        <v>192000</v>
      </c>
      <c r="K675" t="s">
        <v>37</v>
      </c>
      <c r="L675" t="s">
        <v>26</v>
      </c>
      <c r="M675" t="str">
        <f t="shared" si="31"/>
        <v>West</v>
      </c>
      <c r="N675" t="s">
        <v>27</v>
      </c>
      <c r="O675">
        <v>2017</v>
      </c>
      <c r="P675" t="str">
        <f t="shared" si="32"/>
        <v>Francophone</v>
      </c>
    </row>
    <row r="676" spans="1:16">
      <c r="A676">
        <v>10775</v>
      </c>
      <c r="B676" t="s">
        <v>66</v>
      </c>
      <c r="C676" t="s">
        <v>67</v>
      </c>
      <c r="D676" t="s">
        <v>30</v>
      </c>
      <c r="E676" t="str">
        <f t="shared" si="30"/>
        <v>Castle Lite</v>
      </c>
      <c r="F676">
        <v>180</v>
      </c>
      <c r="G676">
        <v>450</v>
      </c>
      <c r="H676">
        <v>929</v>
      </c>
      <c r="I676">
        <v>418050</v>
      </c>
      <c r="J676">
        <v>250830</v>
      </c>
      <c r="K676" t="s">
        <v>43</v>
      </c>
      <c r="L676" t="s">
        <v>32</v>
      </c>
      <c r="M676" t="str">
        <f t="shared" si="31"/>
        <v>South South</v>
      </c>
      <c r="N676" t="s">
        <v>33</v>
      </c>
      <c r="O676">
        <v>2019</v>
      </c>
      <c r="P676" t="str">
        <f t="shared" si="32"/>
        <v>Francophone</v>
      </c>
    </row>
    <row r="677" spans="1:16">
      <c r="A677">
        <v>10776</v>
      </c>
      <c r="B677" t="s">
        <v>28</v>
      </c>
      <c r="C677" t="s">
        <v>29</v>
      </c>
      <c r="D677" t="s">
        <v>36</v>
      </c>
      <c r="E677" t="str">
        <f t="shared" si="30"/>
        <v>Eagle Lager</v>
      </c>
      <c r="F677">
        <v>170</v>
      </c>
      <c r="G677">
        <v>250</v>
      </c>
      <c r="H677">
        <v>938</v>
      </c>
      <c r="I677">
        <v>234500</v>
      </c>
      <c r="J677">
        <v>75040</v>
      </c>
      <c r="K677" t="s">
        <v>19</v>
      </c>
      <c r="L677" t="s">
        <v>38</v>
      </c>
      <c r="M677" t="str">
        <f t="shared" si="31"/>
        <v>North West</v>
      </c>
      <c r="N677" t="s">
        <v>39</v>
      </c>
      <c r="O677">
        <v>2018</v>
      </c>
      <c r="P677" t="str">
        <f t="shared" si="32"/>
        <v>Anglophone</v>
      </c>
    </row>
    <row r="678" spans="1:16">
      <c r="A678">
        <v>10777</v>
      </c>
      <c r="B678" t="s">
        <v>22</v>
      </c>
      <c r="C678" t="s">
        <v>23</v>
      </c>
      <c r="D678" t="s">
        <v>42</v>
      </c>
      <c r="E678" t="str">
        <f t="shared" si="30"/>
        <v>Hero</v>
      </c>
      <c r="F678">
        <v>150</v>
      </c>
      <c r="G678">
        <v>200</v>
      </c>
      <c r="H678">
        <v>776</v>
      </c>
      <c r="I678">
        <v>155200</v>
      </c>
      <c r="J678">
        <v>38800</v>
      </c>
      <c r="K678" t="s">
        <v>25</v>
      </c>
      <c r="L678" t="s">
        <v>44</v>
      </c>
      <c r="M678" t="str">
        <f t="shared" si="31"/>
        <v>North Central</v>
      </c>
      <c r="N678" t="s">
        <v>45</v>
      </c>
      <c r="O678">
        <v>2018</v>
      </c>
      <c r="P678" t="str">
        <f t="shared" si="32"/>
        <v>Anglophone</v>
      </c>
    </row>
    <row r="679" spans="1:16">
      <c r="A679">
        <v>10778</v>
      </c>
      <c r="B679" t="s">
        <v>28</v>
      </c>
      <c r="C679" t="s">
        <v>29</v>
      </c>
      <c r="D679" t="s">
        <v>46</v>
      </c>
      <c r="E679" t="str">
        <f t="shared" si="30"/>
        <v>Beta Malt</v>
      </c>
      <c r="F679">
        <v>80</v>
      </c>
      <c r="G679">
        <v>150</v>
      </c>
      <c r="H679">
        <v>830</v>
      </c>
      <c r="I679">
        <v>124500</v>
      </c>
      <c r="J679">
        <v>58100</v>
      </c>
      <c r="K679" t="s">
        <v>31</v>
      </c>
      <c r="L679" t="s">
        <v>47</v>
      </c>
      <c r="M679" t="str">
        <f t="shared" si="31"/>
        <v>North Central</v>
      </c>
      <c r="N679" t="s">
        <v>48</v>
      </c>
      <c r="O679">
        <v>2018</v>
      </c>
      <c r="P679" t="str">
        <f t="shared" si="32"/>
        <v>Francophone</v>
      </c>
    </row>
    <row r="680" spans="1:16">
      <c r="A680">
        <v>10779</v>
      </c>
      <c r="B680" t="s">
        <v>49</v>
      </c>
      <c r="C680" t="s">
        <v>50</v>
      </c>
      <c r="D680" t="s">
        <v>51</v>
      </c>
      <c r="E680" t="str">
        <f t="shared" si="30"/>
        <v>Grand Malt</v>
      </c>
      <c r="F680">
        <v>90</v>
      </c>
      <c r="G680">
        <v>150</v>
      </c>
      <c r="H680">
        <v>881</v>
      </c>
      <c r="I680">
        <v>132150</v>
      </c>
      <c r="J680">
        <v>52860</v>
      </c>
      <c r="K680" t="s">
        <v>37</v>
      </c>
      <c r="L680" t="s">
        <v>20</v>
      </c>
      <c r="M680" t="str">
        <f t="shared" si="31"/>
        <v>South East</v>
      </c>
      <c r="N680" t="s">
        <v>52</v>
      </c>
      <c r="O680">
        <v>2017</v>
      </c>
      <c r="P680" t="str">
        <f t="shared" si="32"/>
        <v>Francophone</v>
      </c>
    </row>
    <row r="681" spans="1:16">
      <c r="A681">
        <v>10780</v>
      </c>
      <c r="B681" t="s">
        <v>40</v>
      </c>
      <c r="C681" t="s">
        <v>41</v>
      </c>
      <c r="D681" t="s">
        <v>18</v>
      </c>
      <c r="E681" t="str">
        <f t="shared" si="30"/>
        <v>Trophy</v>
      </c>
      <c r="F681">
        <v>150</v>
      </c>
      <c r="G681">
        <v>200</v>
      </c>
      <c r="H681">
        <v>854</v>
      </c>
      <c r="I681">
        <v>170800</v>
      </c>
      <c r="J681">
        <v>42700</v>
      </c>
      <c r="K681" t="s">
        <v>43</v>
      </c>
      <c r="L681" t="s">
        <v>26</v>
      </c>
      <c r="M681" t="str">
        <f t="shared" si="31"/>
        <v>West</v>
      </c>
      <c r="N681" t="s">
        <v>53</v>
      </c>
      <c r="O681">
        <v>2019</v>
      </c>
      <c r="P681" t="str">
        <f t="shared" si="32"/>
        <v>Francophone</v>
      </c>
    </row>
    <row r="682" spans="1:16">
      <c r="A682">
        <v>10781</v>
      </c>
      <c r="B682" t="s">
        <v>16</v>
      </c>
      <c r="C682" t="s">
        <v>17</v>
      </c>
      <c r="D682" t="s">
        <v>24</v>
      </c>
      <c r="E682" t="str">
        <f t="shared" si="30"/>
        <v>Budweiser</v>
      </c>
      <c r="F682">
        <v>250</v>
      </c>
      <c r="G682">
        <v>500</v>
      </c>
      <c r="H682">
        <v>843</v>
      </c>
      <c r="I682">
        <v>421500</v>
      </c>
      <c r="J682">
        <v>210750</v>
      </c>
      <c r="K682" t="s">
        <v>19</v>
      </c>
      <c r="L682" t="s">
        <v>32</v>
      </c>
      <c r="M682" t="str">
        <f t="shared" si="31"/>
        <v>South South</v>
      </c>
      <c r="N682" t="s">
        <v>56</v>
      </c>
      <c r="O682">
        <v>2017</v>
      </c>
      <c r="P682" t="str">
        <f t="shared" si="32"/>
        <v>Anglophone</v>
      </c>
    </row>
    <row r="683" spans="1:16">
      <c r="A683">
        <v>10782</v>
      </c>
      <c r="B683" t="s">
        <v>16</v>
      </c>
      <c r="C683" t="s">
        <v>17</v>
      </c>
      <c r="D683" t="s">
        <v>30</v>
      </c>
      <c r="E683" t="str">
        <f t="shared" si="30"/>
        <v>Castle Lite</v>
      </c>
      <c r="F683">
        <v>180</v>
      </c>
      <c r="G683">
        <v>450</v>
      </c>
      <c r="H683">
        <v>927</v>
      </c>
      <c r="I683">
        <v>417150</v>
      </c>
      <c r="J683">
        <v>250290</v>
      </c>
      <c r="K683" t="s">
        <v>25</v>
      </c>
      <c r="L683" t="s">
        <v>38</v>
      </c>
      <c r="M683" t="str">
        <f t="shared" si="31"/>
        <v>North West</v>
      </c>
      <c r="N683" t="s">
        <v>59</v>
      </c>
      <c r="O683">
        <v>2019</v>
      </c>
      <c r="P683" t="str">
        <f t="shared" si="32"/>
        <v>Anglophone</v>
      </c>
    </row>
    <row r="684" spans="1:16">
      <c r="A684">
        <v>10783</v>
      </c>
      <c r="B684" t="s">
        <v>40</v>
      </c>
      <c r="C684" t="s">
        <v>41</v>
      </c>
      <c r="D684" t="s">
        <v>36</v>
      </c>
      <c r="E684" t="str">
        <f t="shared" si="30"/>
        <v>Eagle Lager</v>
      </c>
      <c r="F684">
        <v>170</v>
      </c>
      <c r="G684">
        <v>250</v>
      </c>
      <c r="H684">
        <v>988</v>
      </c>
      <c r="I684">
        <v>247000</v>
      </c>
      <c r="J684">
        <v>79040</v>
      </c>
      <c r="K684" t="s">
        <v>31</v>
      </c>
      <c r="L684" t="s">
        <v>44</v>
      </c>
      <c r="M684" t="str">
        <f t="shared" si="31"/>
        <v>North Central</v>
      </c>
      <c r="N684" t="s">
        <v>62</v>
      </c>
      <c r="O684">
        <v>2019</v>
      </c>
      <c r="P684" t="str">
        <f t="shared" si="32"/>
        <v>Francophone</v>
      </c>
    </row>
    <row r="685" spans="1:16">
      <c r="A685">
        <v>10784</v>
      </c>
      <c r="B685" t="s">
        <v>16</v>
      </c>
      <c r="C685" t="s">
        <v>17</v>
      </c>
      <c r="D685" t="s">
        <v>42</v>
      </c>
      <c r="E685" t="str">
        <f t="shared" si="30"/>
        <v>Hero</v>
      </c>
      <c r="F685">
        <v>150</v>
      </c>
      <c r="G685">
        <v>200</v>
      </c>
      <c r="H685">
        <v>864</v>
      </c>
      <c r="I685">
        <v>172800</v>
      </c>
      <c r="J685">
        <v>43200</v>
      </c>
      <c r="K685" t="s">
        <v>37</v>
      </c>
      <c r="L685" t="s">
        <v>47</v>
      </c>
      <c r="M685" t="str">
        <f t="shared" si="31"/>
        <v>North Central</v>
      </c>
      <c r="N685" t="s">
        <v>63</v>
      </c>
      <c r="O685">
        <v>2018</v>
      </c>
      <c r="P685" t="str">
        <f t="shared" si="32"/>
        <v>Francophone</v>
      </c>
    </row>
    <row r="686" spans="1:16">
      <c r="A686">
        <v>10785</v>
      </c>
      <c r="B686" t="s">
        <v>22</v>
      </c>
      <c r="C686" t="s">
        <v>23</v>
      </c>
      <c r="D686" t="s">
        <v>46</v>
      </c>
      <c r="E686" t="str">
        <f t="shared" si="30"/>
        <v>Beta Malt</v>
      </c>
      <c r="F686">
        <v>80</v>
      </c>
      <c r="G686">
        <v>150</v>
      </c>
      <c r="H686">
        <v>952</v>
      </c>
      <c r="I686">
        <v>142800</v>
      </c>
      <c r="J686">
        <v>66640</v>
      </c>
      <c r="K686" t="s">
        <v>43</v>
      </c>
      <c r="L686" t="s">
        <v>20</v>
      </c>
      <c r="M686" t="str">
        <f t="shared" si="31"/>
        <v>South East</v>
      </c>
      <c r="N686" t="s">
        <v>21</v>
      </c>
      <c r="O686">
        <v>2017</v>
      </c>
      <c r="P686" t="str">
        <f t="shared" si="32"/>
        <v>Francophone</v>
      </c>
    </row>
    <row r="687" spans="1:16">
      <c r="A687">
        <v>10786</v>
      </c>
      <c r="B687" t="s">
        <v>28</v>
      </c>
      <c r="C687" t="s">
        <v>29</v>
      </c>
      <c r="D687" t="s">
        <v>51</v>
      </c>
      <c r="E687" t="str">
        <f t="shared" si="30"/>
        <v>Grand Malt</v>
      </c>
      <c r="F687">
        <v>90</v>
      </c>
      <c r="G687">
        <v>150</v>
      </c>
      <c r="H687">
        <v>817</v>
      </c>
      <c r="I687">
        <v>122550</v>
      </c>
      <c r="J687">
        <v>49020</v>
      </c>
      <c r="K687" t="s">
        <v>19</v>
      </c>
      <c r="L687" t="s">
        <v>26</v>
      </c>
      <c r="M687" t="str">
        <f t="shared" si="31"/>
        <v>West</v>
      </c>
      <c r="N687" t="s">
        <v>27</v>
      </c>
      <c r="O687">
        <v>2018</v>
      </c>
      <c r="P687" t="str">
        <f t="shared" si="32"/>
        <v>Anglophone</v>
      </c>
    </row>
    <row r="688" spans="1:16">
      <c r="A688">
        <v>10787</v>
      </c>
      <c r="B688" t="s">
        <v>34</v>
      </c>
      <c r="C688" t="s">
        <v>35</v>
      </c>
      <c r="D688" t="s">
        <v>18</v>
      </c>
      <c r="E688" t="str">
        <f t="shared" si="30"/>
        <v>Trophy</v>
      </c>
      <c r="F688">
        <v>150</v>
      </c>
      <c r="G688">
        <v>200</v>
      </c>
      <c r="H688">
        <v>980</v>
      </c>
      <c r="I688">
        <v>196000</v>
      </c>
      <c r="J688">
        <v>49000</v>
      </c>
      <c r="K688" t="s">
        <v>25</v>
      </c>
      <c r="L688" t="s">
        <v>32</v>
      </c>
      <c r="M688" t="str">
        <f t="shared" si="31"/>
        <v>South South</v>
      </c>
      <c r="N688" t="s">
        <v>33</v>
      </c>
      <c r="O688">
        <v>2018</v>
      </c>
      <c r="P688" t="str">
        <f t="shared" si="32"/>
        <v>Anglophone</v>
      </c>
    </row>
    <row r="689" spans="1:16">
      <c r="A689">
        <v>10788</v>
      </c>
      <c r="B689" t="s">
        <v>40</v>
      </c>
      <c r="C689" t="s">
        <v>41</v>
      </c>
      <c r="D689" t="s">
        <v>24</v>
      </c>
      <c r="E689" t="str">
        <f t="shared" si="30"/>
        <v>Budweiser</v>
      </c>
      <c r="F689">
        <v>250</v>
      </c>
      <c r="G689">
        <v>500</v>
      </c>
      <c r="H689">
        <v>826</v>
      </c>
      <c r="I689">
        <v>413000</v>
      </c>
      <c r="J689">
        <v>206500</v>
      </c>
      <c r="K689" t="s">
        <v>31</v>
      </c>
      <c r="L689" t="s">
        <v>38</v>
      </c>
      <c r="M689" t="str">
        <f t="shared" si="31"/>
        <v>North West</v>
      </c>
      <c r="N689" t="s">
        <v>39</v>
      </c>
      <c r="O689">
        <v>2019</v>
      </c>
      <c r="P689" t="str">
        <f t="shared" si="32"/>
        <v>Francophone</v>
      </c>
    </row>
    <row r="690" spans="1:16">
      <c r="A690">
        <v>10789</v>
      </c>
      <c r="B690" t="s">
        <v>16</v>
      </c>
      <c r="C690" t="s">
        <v>17</v>
      </c>
      <c r="D690" t="s">
        <v>30</v>
      </c>
      <c r="E690" t="str">
        <f t="shared" si="30"/>
        <v>Castle Lite</v>
      </c>
      <c r="F690">
        <v>180</v>
      </c>
      <c r="G690">
        <v>450</v>
      </c>
      <c r="H690">
        <v>864</v>
      </c>
      <c r="I690">
        <v>388800</v>
      </c>
      <c r="J690">
        <v>233280</v>
      </c>
      <c r="K690" t="s">
        <v>37</v>
      </c>
      <c r="L690" t="s">
        <v>44</v>
      </c>
      <c r="M690" t="str">
        <f t="shared" si="31"/>
        <v>North Central</v>
      </c>
      <c r="N690" t="s">
        <v>45</v>
      </c>
      <c r="O690">
        <v>2017</v>
      </c>
      <c r="P690" t="str">
        <f t="shared" si="32"/>
        <v>Francophone</v>
      </c>
    </row>
    <row r="691" spans="1:16">
      <c r="A691">
        <v>10790</v>
      </c>
      <c r="B691" t="s">
        <v>49</v>
      </c>
      <c r="C691" t="s">
        <v>50</v>
      </c>
      <c r="D691" t="s">
        <v>36</v>
      </c>
      <c r="E691" t="str">
        <f t="shared" si="30"/>
        <v>Eagle Lager</v>
      </c>
      <c r="F691">
        <v>170</v>
      </c>
      <c r="G691">
        <v>250</v>
      </c>
      <c r="H691">
        <v>737</v>
      </c>
      <c r="I691">
        <v>184250</v>
      </c>
      <c r="J691">
        <v>58960</v>
      </c>
      <c r="K691" t="s">
        <v>43</v>
      </c>
      <c r="L691" t="s">
        <v>47</v>
      </c>
      <c r="M691" t="str">
        <f t="shared" si="31"/>
        <v>North Central</v>
      </c>
      <c r="N691" t="s">
        <v>48</v>
      </c>
      <c r="O691">
        <v>2018</v>
      </c>
      <c r="P691" t="str">
        <f t="shared" si="32"/>
        <v>Francophone</v>
      </c>
    </row>
    <row r="692" spans="1:16">
      <c r="A692">
        <v>10791</v>
      </c>
      <c r="B692" t="s">
        <v>34</v>
      </c>
      <c r="C692" t="s">
        <v>35</v>
      </c>
      <c r="D692" t="s">
        <v>42</v>
      </c>
      <c r="E692" t="str">
        <f t="shared" si="30"/>
        <v>Hero</v>
      </c>
      <c r="F692">
        <v>150</v>
      </c>
      <c r="G692">
        <v>200</v>
      </c>
      <c r="H692">
        <v>773</v>
      </c>
      <c r="I692">
        <v>154600</v>
      </c>
      <c r="J692">
        <v>38650</v>
      </c>
      <c r="K692" t="s">
        <v>19</v>
      </c>
      <c r="L692" t="s">
        <v>20</v>
      </c>
      <c r="M692" t="str">
        <f t="shared" si="31"/>
        <v>South East</v>
      </c>
      <c r="N692" t="s">
        <v>52</v>
      </c>
      <c r="O692">
        <v>2018</v>
      </c>
      <c r="P692" t="str">
        <f t="shared" si="32"/>
        <v>Anglophone</v>
      </c>
    </row>
    <row r="693" spans="1:16">
      <c r="A693">
        <v>10792</v>
      </c>
      <c r="B693" t="s">
        <v>54</v>
      </c>
      <c r="C693" t="s">
        <v>55</v>
      </c>
      <c r="D693" t="s">
        <v>46</v>
      </c>
      <c r="E693" t="str">
        <f t="shared" si="30"/>
        <v>Beta Malt</v>
      </c>
      <c r="F693">
        <v>80</v>
      </c>
      <c r="G693">
        <v>150</v>
      </c>
      <c r="H693">
        <v>902</v>
      </c>
      <c r="I693">
        <v>135300</v>
      </c>
      <c r="J693">
        <v>63140</v>
      </c>
      <c r="K693" t="s">
        <v>25</v>
      </c>
      <c r="L693" t="s">
        <v>26</v>
      </c>
      <c r="M693" t="str">
        <f t="shared" si="31"/>
        <v>West</v>
      </c>
      <c r="N693" t="s">
        <v>53</v>
      </c>
      <c r="O693">
        <v>2019</v>
      </c>
      <c r="P693" t="str">
        <f t="shared" si="32"/>
        <v>Anglophone</v>
      </c>
    </row>
    <row r="694" spans="1:16">
      <c r="A694">
        <v>10793</v>
      </c>
      <c r="B694" t="s">
        <v>57</v>
      </c>
      <c r="C694" t="s">
        <v>58</v>
      </c>
      <c r="D694" t="s">
        <v>51</v>
      </c>
      <c r="E694" t="str">
        <f t="shared" si="30"/>
        <v>Grand Malt</v>
      </c>
      <c r="F694">
        <v>90</v>
      </c>
      <c r="G694">
        <v>150</v>
      </c>
      <c r="H694">
        <v>888</v>
      </c>
      <c r="I694">
        <v>133200</v>
      </c>
      <c r="J694">
        <v>53280</v>
      </c>
      <c r="K694" t="s">
        <v>31</v>
      </c>
      <c r="L694" t="s">
        <v>32</v>
      </c>
      <c r="M694" t="str">
        <f t="shared" si="31"/>
        <v>South South</v>
      </c>
      <c r="N694" t="s">
        <v>56</v>
      </c>
      <c r="O694">
        <v>2019</v>
      </c>
      <c r="P694" t="str">
        <f t="shared" si="32"/>
        <v>Francophone</v>
      </c>
    </row>
    <row r="695" spans="1:16">
      <c r="A695">
        <v>10794</v>
      </c>
      <c r="B695" t="s">
        <v>60</v>
      </c>
      <c r="C695" t="s">
        <v>61</v>
      </c>
      <c r="D695" t="s">
        <v>18</v>
      </c>
      <c r="E695" t="str">
        <f t="shared" si="30"/>
        <v>Trophy</v>
      </c>
      <c r="F695">
        <v>150</v>
      </c>
      <c r="G695">
        <v>200</v>
      </c>
      <c r="H695">
        <v>893</v>
      </c>
      <c r="I695">
        <v>178600</v>
      </c>
      <c r="J695">
        <v>44650</v>
      </c>
      <c r="K695" t="s">
        <v>37</v>
      </c>
      <c r="L695" t="s">
        <v>38</v>
      </c>
      <c r="M695" t="str">
        <f t="shared" si="31"/>
        <v>North West</v>
      </c>
      <c r="N695" t="s">
        <v>59</v>
      </c>
      <c r="O695">
        <v>2019</v>
      </c>
      <c r="P695" t="str">
        <f t="shared" si="32"/>
        <v>Francophone</v>
      </c>
    </row>
    <row r="696" spans="1:16">
      <c r="A696">
        <v>10795</v>
      </c>
      <c r="B696" t="s">
        <v>34</v>
      </c>
      <c r="C696" t="s">
        <v>35</v>
      </c>
      <c r="D696" t="s">
        <v>24</v>
      </c>
      <c r="E696" t="str">
        <f t="shared" si="30"/>
        <v>Budweiser</v>
      </c>
      <c r="F696">
        <v>250</v>
      </c>
      <c r="G696">
        <v>500</v>
      </c>
      <c r="H696">
        <v>718</v>
      </c>
      <c r="I696">
        <v>359000</v>
      </c>
      <c r="J696">
        <v>179500</v>
      </c>
      <c r="K696" t="s">
        <v>43</v>
      </c>
      <c r="L696" t="s">
        <v>44</v>
      </c>
      <c r="M696" t="str">
        <f t="shared" si="31"/>
        <v>North Central</v>
      </c>
      <c r="N696" t="s">
        <v>62</v>
      </c>
      <c r="O696">
        <v>2017</v>
      </c>
      <c r="P696" t="str">
        <f t="shared" si="32"/>
        <v>Francophone</v>
      </c>
    </row>
    <row r="697" spans="1:16">
      <c r="A697">
        <v>10796</v>
      </c>
      <c r="B697" t="s">
        <v>64</v>
      </c>
      <c r="C697" t="s">
        <v>65</v>
      </c>
      <c r="D697" t="s">
        <v>30</v>
      </c>
      <c r="E697" t="str">
        <f t="shared" si="30"/>
        <v>Castle Lite</v>
      </c>
      <c r="F697">
        <v>180</v>
      </c>
      <c r="G697">
        <v>450</v>
      </c>
      <c r="H697">
        <v>744</v>
      </c>
      <c r="I697">
        <v>334800</v>
      </c>
      <c r="J697">
        <v>200880</v>
      </c>
      <c r="K697" t="s">
        <v>19</v>
      </c>
      <c r="L697" t="s">
        <v>47</v>
      </c>
      <c r="M697" t="str">
        <f t="shared" si="31"/>
        <v>North Central</v>
      </c>
      <c r="N697" t="s">
        <v>63</v>
      </c>
      <c r="O697">
        <v>2017</v>
      </c>
      <c r="P697" t="str">
        <f t="shared" si="32"/>
        <v>Anglophone</v>
      </c>
    </row>
    <row r="698" spans="1:16">
      <c r="A698">
        <v>10797</v>
      </c>
      <c r="B698" t="s">
        <v>34</v>
      </c>
      <c r="C698" t="s">
        <v>35</v>
      </c>
      <c r="D698" t="s">
        <v>36</v>
      </c>
      <c r="E698" t="str">
        <f t="shared" si="30"/>
        <v>Eagle Lager</v>
      </c>
      <c r="F698">
        <v>170</v>
      </c>
      <c r="G698">
        <v>250</v>
      </c>
      <c r="H698">
        <v>959</v>
      </c>
      <c r="I698">
        <v>239750</v>
      </c>
      <c r="J698">
        <v>76720</v>
      </c>
      <c r="K698" t="s">
        <v>25</v>
      </c>
      <c r="L698" t="s">
        <v>20</v>
      </c>
      <c r="M698" t="str">
        <f t="shared" si="31"/>
        <v>South East</v>
      </c>
      <c r="N698" t="s">
        <v>21</v>
      </c>
      <c r="O698">
        <v>2017</v>
      </c>
      <c r="P698" t="str">
        <f t="shared" si="32"/>
        <v>Anglophone</v>
      </c>
    </row>
    <row r="699" spans="1:16">
      <c r="A699">
        <v>10798</v>
      </c>
      <c r="B699" t="s">
        <v>54</v>
      </c>
      <c r="C699" t="s">
        <v>55</v>
      </c>
      <c r="D699" t="s">
        <v>42</v>
      </c>
      <c r="E699" t="str">
        <f t="shared" si="30"/>
        <v>Hero</v>
      </c>
      <c r="F699">
        <v>150</v>
      </c>
      <c r="G699">
        <v>200</v>
      </c>
      <c r="H699">
        <v>976</v>
      </c>
      <c r="I699">
        <v>195200</v>
      </c>
      <c r="J699">
        <v>48800</v>
      </c>
      <c r="K699" t="s">
        <v>31</v>
      </c>
      <c r="L699" t="s">
        <v>26</v>
      </c>
      <c r="M699" t="str">
        <f t="shared" si="31"/>
        <v>West</v>
      </c>
      <c r="N699" t="s">
        <v>27</v>
      </c>
      <c r="O699">
        <v>2017</v>
      </c>
      <c r="P699" t="str">
        <f t="shared" si="32"/>
        <v>Francophone</v>
      </c>
    </row>
    <row r="700" spans="1:16">
      <c r="A700">
        <v>10799</v>
      </c>
      <c r="B700" t="s">
        <v>34</v>
      </c>
      <c r="C700" t="s">
        <v>35</v>
      </c>
      <c r="D700" t="s">
        <v>46</v>
      </c>
      <c r="E700" t="str">
        <f t="shared" si="30"/>
        <v>Beta Malt</v>
      </c>
      <c r="F700">
        <v>80</v>
      </c>
      <c r="G700">
        <v>150</v>
      </c>
      <c r="H700">
        <v>940</v>
      </c>
      <c r="I700">
        <v>141000</v>
      </c>
      <c r="J700">
        <v>65800</v>
      </c>
      <c r="K700" t="s">
        <v>37</v>
      </c>
      <c r="L700" t="s">
        <v>32</v>
      </c>
      <c r="M700" t="str">
        <f t="shared" si="31"/>
        <v>South South</v>
      </c>
      <c r="N700" t="s">
        <v>33</v>
      </c>
      <c r="O700">
        <v>2018</v>
      </c>
      <c r="P700" t="str">
        <f t="shared" si="32"/>
        <v>Francophone</v>
      </c>
    </row>
    <row r="701" spans="1:16">
      <c r="A701">
        <v>10800</v>
      </c>
      <c r="B701" t="s">
        <v>60</v>
      </c>
      <c r="C701" t="s">
        <v>61</v>
      </c>
      <c r="D701" t="s">
        <v>51</v>
      </c>
      <c r="E701" t="str">
        <f t="shared" si="30"/>
        <v>Grand Malt</v>
      </c>
      <c r="F701">
        <v>90</v>
      </c>
      <c r="G701">
        <v>150</v>
      </c>
      <c r="H701">
        <v>956</v>
      </c>
      <c r="I701">
        <v>143400</v>
      </c>
      <c r="J701">
        <v>57360</v>
      </c>
      <c r="K701" t="s">
        <v>43</v>
      </c>
      <c r="L701" t="s">
        <v>38</v>
      </c>
      <c r="M701" t="str">
        <f t="shared" si="31"/>
        <v>North West</v>
      </c>
      <c r="N701" t="s">
        <v>39</v>
      </c>
      <c r="O701">
        <v>2019</v>
      </c>
      <c r="P701" t="str">
        <f t="shared" si="32"/>
        <v>Francophone</v>
      </c>
    </row>
    <row r="702" spans="1:16">
      <c r="A702">
        <v>10801</v>
      </c>
      <c r="B702" t="s">
        <v>66</v>
      </c>
      <c r="C702" t="s">
        <v>67</v>
      </c>
      <c r="D702" t="s">
        <v>18</v>
      </c>
      <c r="E702" t="str">
        <f t="shared" si="30"/>
        <v>Trophy</v>
      </c>
      <c r="F702">
        <v>150</v>
      </c>
      <c r="G702">
        <v>200</v>
      </c>
      <c r="H702">
        <v>908</v>
      </c>
      <c r="I702">
        <v>181600</v>
      </c>
      <c r="J702">
        <v>45400</v>
      </c>
      <c r="K702" t="s">
        <v>19</v>
      </c>
      <c r="L702" t="s">
        <v>44</v>
      </c>
      <c r="M702" t="str">
        <f t="shared" si="31"/>
        <v>North Central</v>
      </c>
      <c r="N702" t="s">
        <v>45</v>
      </c>
      <c r="O702">
        <v>2018</v>
      </c>
      <c r="P702" t="str">
        <f t="shared" si="32"/>
        <v>Anglophone</v>
      </c>
    </row>
    <row r="703" spans="1:16">
      <c r="A703">
        <v>10802</v>
      </c>
      <c r="B703" t="s">
        <v>64</v>
      </c>
      <c r="C703" t="s">
        <v>65</v>
      </c>
      <c r="D703" t="s">
        <v>24</v>
      </c>
      <c r="E703" t="str">
        <f t="shared" si="30"/>
        <v>Budweiser</v>
      </c>
      <c r="F703">
        <v>250</v>
      </c>
      <c r="G703">
        <v>500</v>
      </c>
      <c r="H703">
        <v>866</v>
      </c>
      <c r="I703">
        <v>433000</v>
      </c>
      <c r="J703">
        <v>216500</v>
      </c>
      <c r="K703" t="s">
        <v>25</v>
      </c>
      <c r="L703" t="s">
        <v>47</v>
      </c>
      <c r="M703" t="str">
        <f t="shared" si="31"/>
        <v>North Central</v>
      </c>
      <c r="N703" t="s">
        <v>48</v>
      </c>
      <c r="O703">
        <v>2018</v>
      </c>
      <c r="P703" t="str">
        <f t="shared" si="32"/>
        <v>Anglophone</v>
      </c>
    </row>
    <row r="704" spans="1:16">
      <c r="A704">
        <v>10803</v>
      </c>
      <c r="B704" t="s">
        <v>60</v>
      </c>
      <c r="C704" t="s">
        <v>61</v>
      </c>
      <c r="D704" t="s">
        <v>30</v>
      </c>
      <c r="E704" t="str">
        <f t="shared" si="30"/>
        <v>Castle Lite</v>
      </c>
      <c r="F704">
        <v>180</v>
      </c>
      <c r="G704">
        <v>450</v>
      </c>
      <c r="H704">
        <v>735</v>
      </c>
      <c r="I704">
        <v>330750</v>
      </c>
      <c r="J704">
        <v>198450</v>
      </c>
      <c r="K704" t="s">
        <v>31</v>
      </c>
      <c r="L704" t="s">
        <v>20</v>
      </c>
      <c r="M704" t="str">
        <f t="shared" si="31"/>
        <v>South East</v>
      </c>
      <c r="N704" t="s">
        <v>52</v>
      </c>
      <c r="O704">
        <v>2019</v>
      </c>
      <c r="P704" t="str">
        <f t="shared" si="32"/>
        <v>Francophone</v>
      </c>
    </row>
    <row r="705" spans="1:16">
      <c r="A705">
        <v>10804</v>
      </c>
      <c r="B705" t="s">
        <v>22</v>
      </c>
      <c r="C705" t="s">
        <v>23</v>
      </c>
      <c r="D705" t="s">
        <v>36</v>
      </c>
      <c r="E705" t="str">
        <f t="shared" si="30"/>
        <v>Eagle Lager</v>
      </c>
      <c r="F705">
        <v>170</v>
      </c>
      <c r="G705">
        <v>250</v>
      </c>
      <c r="H705">
        <v>802</v>
      </c>
      <c r="I705">
        <v>200500</v>
      </c>
      <c r="J705">
        <v>64160</v>
      </c>
      <c r="K705" t="s">
        <v>37</v>
      </c>
      <c r="L705" t="s">
        <v>26</v>
      </c>
      <c r="M705" t="str">
        <f t="shared" si="31"/>
        <v>West</v>
      </c>
      <c r="N705" t="s">
        <v>53</v>
      </c>
      <c r="O705">
        <v>2017</v>
      </c>
      <c r="P705" t="str">
        <f t="shared" si="32"/>
        <v>Francophone</v>
      </c>
    </row>
    <row r="706" spans="1:16">
      <c r="A706">
        <v>10805</v>
      </c>
      <c r="B706" t="s">
        <v>64</v>
      </c>
      <c r="C706" t="s">
        <v>65</v>
      </c>
      <c r="D706" t="s">
        <v>42</v>
      </c>
      <c r="E706" t="str">
        <f t="shared" ref="E706:E769" si="33">PROPER(D706)</f>
        <v>Hero</v>
      </c>
      <c r="F706">
        <v>150</v>
      </c>
      <c r="G706">
        <v>200</v>
      </c>
      <c r="H706">
        <v>976</v>
      </c>
      <c r="I706">
        <v>195200</v>
      </c>
      <c r="J706">
        <v>48800</v>
      </c>
      <c r="K706" t="s">
        <v>43</v>
      </c>
      <c r="L706" t="s">
        <v>32</v>
      </c>
      <c r="M706" t="str">
        <f t="shared" si="31"/>
        <v>South South</v>
      </c>
      <c r="N706" t="s">
        <v>56</v>
      </c>
      <c r="O706">
        <v>2018</v>
      </c>
      <c r="P706" t="str">
        <f t="shared" si="32"/>
        <v>Francophone</v>
      </c>
    </row>
    <row r="707" spans="1:16">
      <c r="A707">
        <v>10806</v>
      </c>
      <c r="B707" t="s">
        <v>34</v>
      </c>
      <c r="C707" t="s">
        <v>35</v>
      </c>
      <c r="D707" t="s">
        <v>46</v>
      </c>
      <c r="E707" t="str">
        <f t="shared" si="33"/>
        <v>Beta Malt</v>
      </c>
      <c r="F707">
        <v>80</v>
      </c>
      <c r="G707">
        <v>150</v>
      </c>
      <c r="H707">
        <v>914</v>
      </c>
      <c r="I707">
        <v>137100</v>
      </c>
      <c r="J707">
        <v>63980</v>
      </c>
      <c r="K707" t="s">
        <v>19</v>
      </c>
      <c r="L707" t="s">
        <v>38</v>
      </c>
      <c r="M707" t="str">
        <f t="shared" ref="M707:M770" si="34">IF(L707="Southeast","South East",IF(L707="west","West",IF(L707="southsouth","South South",IF(L707="northwest","North West",IF(L707="northeast","North East","North Central")))))</f>
        <v>North West</v>
      </c>
      <c r="N707" t="s">
        <v>59</v>
      </c>
      <c r="O707">
        <v>2017</v>
      </c>
      <c r="P707" t="str">
        <f t="shared" ref="P707:P770" si="35">IF(K707="Ghana","Anglophone",IF(K707="Nigeria","Anglophone","Francophone"))</f>
        <v>Anglophone</v>
      </c>
    </row>
    <row r="708" spans="1:16">
      <c r="A708">
        <v>10807</v>
      </c>
      <c r="B708" t="s">
        <v>28</v>
      </c>
      <c r="C708" t="s">
        <v>29</v>
      </c>
      <c r="D708" t="s">
        <v>51</v>
      </c>
      <c r="E708" t="str">
        <f t="shared" si="33"/>
        <v>Grand Malt</v>
      </c>
      <c r="F708">
        <v>90</v>
      </c>
      <c r="G708">
        <v>150</v>
      </c>
      <c r="H708">
        <v>821</v>
      </c>
      <c r="I708">
        <v>123150</v>
      </c>
      <c r="J708">
        <v>49260</v>
      </c>
      <c r="K708" t="s">
        <v>25</v>
      </c>
      <c r="L708" t="s">
        <v>44</v>
      </c>
      <c r="M708" t="str">
        <f t="shared" si="34"/>
        <v>North Central</v>
      </c>
      <c r="N708" t="s">
        <v>62</v>
      </c>
      <c r="O708">
        <v>2017</v>
      </c>
      <c r="P708" t="str">
        <f t="shared" si="35"/>
        <v>Anglophone</v>
      </c>
    </row>
    <row r="709" spans="1:16">
      <c r="A709">
        <v>10808</v>
      </c>
      <c r="B709" t="s">
        <v>16</v>
      </c>
      <c r="C709" t="s">
        <v>17</v>
      </c>
      <c r="D709" t="s">
        <v>18</v>
      </c>
      <c r="E709" t="str">
        <f t="shared" si="33"/>
        <v>Trophy</v>
      </c>
      <c r="F709">
        <v>150</v>
      </c>
      <c r="G709">
        <v>200</v>
      </c>
      <c r="H709">
        <v>804</v>
      </c>
      <c r="I709">
        <v>160800</v>
      </c>
      <c r="J709">
        <v>40200</v>
      </c>
      <c r="K709" t="s">
        <v>31</v>
      </c>
      <c r="L709" t="s">
        <v>47</v>
      </c>
      <c r="M709" t="str">
        <f t="shared" si="34"/>
        <v>North Central</v>
      </c>
      <c r="N709" t="s">
        <v>63</v>
      </c>
      <c r="O709">
        <v>2017</v>
      </c>
      <c r="P709" t="str">
        <f t="shared" si="35"/>
        <v>Francophone</v>
      </c>
    </row>
    <row r="710" spans="1:16">
      <c r="A710">
        <v>10809</v>
      </c>
      <c r="B710" t="s">
        <v>40</v>
      </c>
      <c r="C710" t="s">
        <v>41</v>
      </c>
      <c r="D710" t="s">
        <v>24</v>
      </c>
      <c r="E710" t="str">
        <f t="shared" si="33"/>
        <v>Budweiser</v>
      </c>
      <c r="F710">
        <v>250</v>
      </c>
      <c r="G710">
        <v>500</v>
      </c>
      <c r="H710">
        <v>946</v>
      </c>
      <c r="I710">
        <v>473000</v>
      </c>
      <c r="J710">
        <v>236500</v>
      </c>
      <c r="K710" t="s">
        <v>37</v>
      </c>
      <c r="L710" t="s">
        <v>20</v>
      </c>
      <c r="M710" t="str">
        <f t="shared" si="34"/>
        <v>South East</v>
      </c>
      <c r="N710" t="s">
        <v>21</v>
      </c>
      <c r="O710">
        <v>2017</v>
      </c>
      <c r="P710" t="str">
        <f t="shared" si="35"/>
        <v>Francophone</v>
      </c>
    </row>
    <row r="711" spans="1:16">
      <c r="A711">
        <v>10810</v>
      </c>
      <c r="B711" t="s">
        <v>57</v>
      </c>
      <c r="C711" t="s">
        <v>58</v>
      </c>
      <c r="D711" t="s">
        <v>30</v>
      </c>
      <c r="E711" t="str">
        <f t="shared" si="33"/>
        <v>Castle Lite</v>
      </c>
      <c r="F711">
        <v>180</v>
      </c>
      <c r="G711">
        <v>450</v>
      </c>
      <c r="H711">
        <v>997</v>
      </c>
      <c r="I711">
        <v>448650</v>
      </c>
      <c r="J711">
        <v>269190</v>
      </c>
      <c r="K711" t="s">
        <v>43</v>
      </c>
      <c r="L711" t="s">
        <v>26</v>
      </c>
      <c r="M711" t="str">
        <f t="shared" si="34"/>
        <v>West</v>
      </c>
      <c r="N711" t="s">
        <v>27</v>
      </c>
      <c r="O711">
        <v>2019</v>
      </c>
      <c r="P711" t="str">
        <f t="shared" si="35"/>
        <v>Francophone</v>
      </c>
    </row>
    <row r="712" spans="1:16">
      <c r="A712">
        <v>10811</v>
      </c>
      <c r="B712" t="s">
        <v>22</v>
      </c>
      <c r="C712" t="s">
        <v>23</v>
      </c>
      <c r="D712" t="s">
        <v>36</v>
      </c>
      <c r="E712" t="str">
        <f t="shared" si="33"/>
        <v>Eagle Lager</v>
      </c>
      <c r="F712">
        <v>170</v>
      </c>
      <c r="G712">
        <v>250</v>
      </c>
      <c r="H712">
        <v>770</v>
      </c>
      <c r="I712">
        <v>192500</v>
      </c>
      <c r="J712">
        <v>61600</v>
      </c>
      <c r="K712" t="s">
        <v>19</v>
      </c>
      <c r="L712" t="s">
        <v>32</v>
      </c>
      <c r="M712" t="str">
        <f t="shared" si="34"/>
        <v>South South</v>
      </c>
      <c r="N712" t="s">
        <v>33</v>
      </c>
      <c r="O712">
        <v>2019</v>
      </c>
      <c r="P712" t="str">
        <f t="shared" si="35"/>
        <v>Anglophone</v>
      </c>
    </row>
    <row r="713" spans="1:16">
      <c r="A713">
        <v>10812</v>
      </c>
      <c r="B713" t="s">
        <v>22</v>
      </c>
      <c r="C713" t="s">
        <v>23</v>
      </c>
      <c r="D713" t="s">
        <v>42</v>
      </c>
      <c r="E713" t="str">
        <f t="shared" si="33"/>
        <v>Hero</v>
      </c>
      <c r="F713">
        <v>150</v>
      </c>
      <c r="G713">
        <v>200</v>
      </c>
      <c r="H713">
        <v>901</v>
      </c>
      <c r="I713">
        <v>180200</v>
      </c>
      <c r="J713">
        <v>45050</v>
      </c>
      <c r="K713" t="s">
        <v>25</v>
      </c>
      <c r="L713" t="s">
        <v>38</v>
      </c>
      <c r="M713" t="str">
        <f t="shared" si="34"/>
        <v>North West</v>
      </c>
      <c r="N713" t="s">
        <v>39</v>
      </c>
      <c r="O713">
        <v>2017</v>
      </c>
      <c r="P713" t="str">
        <f t="shared" si="35"/>
        <v>Anglophone</v>
      </c>
    </row>
    <row r="714" spans="1:16">
      <c r="A714">
        <v>10813</v>
      </c>
      <c r="B714" t="s">
        <v>66</v>
      </c>
      <c r="C714" t="s">
        <v>67</v>
      </c>
      <c r="D714" t="s">
        <v>46</v>
      </c>
      <c r="E714" t="str">
        <f t="shared" si="33"/>
        <v>Beta Malt</v>
      </c>
      <c r="F714">
        <v>80</v>
      </c>
      <c r="G714">
        <v>150</v>
      </c>
      <c r="H714">
        <v>719</v>
      </c>
      <c r="I714">
        <v>107850</v>
      </c>
      <c r="J714">
        <v>50330</v>
      </c>
      <c r="K714" t="s">
        <v>31</v>
      </c>
      <c r="L714" t="s">
        <v>44</v>
      </c>
      <c r="M714" t="str">
        <f t="shared" si="34"/>
        <v>North Central</v>
      </c>
      <c r="N714" t="s">
        <v>45</v>
      </c>
      <c r="O714">
        <v>2019</v>
      </c>
      <c r="P714" t="str">
        <f t="shared" si="35"/>
        <v>Francophone</v>
      </c>
    </row>
    <row r="715" spans="1:16">
      <c r="A715">
        <v>10814</v>
      </c>
      <c r="B715" t="s">
        <v>34</v>
      </c>
      <c r="C715" t="s">
        <v>35</v>
      </c>
      <c r="D715" t="s">
        <v>51</v>
      </c>
      <c r="E715" t="str">
        <f t="shared" si="33"/>
        <v>Grand Malt</v>
      </c>
      <c r="F715">
        <v>90</v>
      </c>
      <c r="G715">
        <v>150</v>
      </c>
      <c r="H715">
        <v>933</v>
      </c>
      <c r="I715">
        <v>139950</v>
      </c>
      <c r="J715">
        <v>55980</v>
      </c>
      <c r="K715" t="s">
        <v>37</v>
      </c>
      <c r="L715" t="s">
        <v>47</v>
      </c>
      <c r="M715" t="str">
        <f t="shared" si="34"/>
        <v>North Central</v>
      </c>
      <c r="N715" t="s">
        <v>48</v>
      </c>
      <c r="O715">
        <v>2018</v>
      </c>
      <c r="P715" t="str">
        <f t="shared" si="35"/>
        <v>Francophone</v>
      </c>
    </row>
    <row r="716" spans="1:16">
      <c r="A716">
        <v>10815</v>
      </c>
      <c r="B716" t="s">
        <v>54</v>
      </c>
      <c r="C716" t="s">
        <v>55</v>
      </c>
      <c r="D716" t="s">
        <v>18</v>
      </c>
      <c r="E716" t="str">
        <f t="shared" si="33"/>
        <v>Trophy</v>
      </c>
      <c r="F716">
        <v>150</v>
      </c>
      <c r="G716">
        <v>200</v>
      </c>
      <c r="H716">
        <v>992</v>
      </c>
      <c r="I716">
        <v>198400</v>
      </c>
      <c r="J716">
        <v>49600</v>
      </c>
      <c r="K716" t="s">
        <v>43</v>
      </c>
      <c r="L716" t="s">
        <v>20</v>
      </c>
      <c r="M716" t="str">
        <f t="shared" si="34"/>
        <v>South East</v>
      </c>
      <c r="N716" t="s">
        <v>52</v>
      </c>
      <c r="O716">
        <v>2017</v>
      </c>
      <c r="P716" t="str">
        <f t="shared" si="35"/>
        <v>Francophone</v>
      </c>
    </row>
    <row r="717" spans="1:16">
      <c r="A717">
        <v>10816</v>
      </c>
      <c r="B717" t="s">
        <v>66</v>
      </c>
      <c r="C717" t="s">
        <v>67</v>
      </c>
      <c r="D717" t="s">
        <v>24</v>
      </c>
      <c r="E717" t="str">
        <f t="shared" si="33"/>
        <v>Budweiser</v>
      </c>
      <c r="F717">
        <v>250</v>
      </c>
      <c r="G717">
        <v>500</v>
      </c>
      <c r="H717">
        <v>818</v>
      </c>
      <c r="I717">
        <v>409000</v>
      </c>
      <c r="J717">
        <v>204500</v>
      </c>
      <c r="K717" t="s">
        <v>19</v>
      </c>
      <c r="L717" t="s">
        <v>26</v>
      </c>
      <c r="M717" t="str">
        <f t="shared" si="34"/>
        <v>West</v>
      </c>
      <c r="N717" t="s">
        <v>53</v>
      </c>
      <c r="O717">
        <v>2018</v>
      </c>
      <c r="P717" t="str">
        <f t="shared" si="35"/>
        <v>Anglophone</v>
      </c>
    </row>
    <row r="718" spans="1:16">
      <c r="A718">
        <v>10817</v>
      </c>
      <c r="B718" t="s">
        <v>28</v>
      </c>
      <c r="C718" t="s">
        <v>29</v>
      </c>
      <c r="D718" t="s">
        <v>30</v>
      </c>
      <c r="E718" t="str">
        <f t="shared" si="33"/>
        <v>Castle Lite</v>
      </c>
      <c r="F718">
        <v>180</v>
      </c>
      <c r="G718">
        <v>450</v>
      </c>
      <c r="H718">
        <v>828</v>
      </c>
      <c r="I718">
        <v>372600</v>
      </c>
      <c r="J718">
        <v>223560</v>
      </c>
      <c r="K718" t="s">
        <v>25</v>
      </c>
      <c r="L718" t="s">
        <v>32</v>
      </c>
      <c r="M718" t="str">
        <f t="shared" si="34"/>
        <v>South South</v>
      </c>
      <c r="N718" t="s">
        <v>56</v>
      </c>
      <c r="O718">
        <v>2017</v>
      </c>
      <c r="P718" t="str">
        <f t="shared" si="35"/>
        <v>Anglophone</v>
      </c>
    </row>
    <row r="719" spans="1:16">
      <c r="A719">
        <v>10818</v>
      </c>
      <c r="B719" t="s">
        <v>22</v>
      </c>
      <c r="C719" t="s">
        <v>23</v>
      </c>
      <c r="D719" t="s">
        <v>36</v>
      </c>
      <c r="E719" t="str">
        <f t="shared" si="33"/>
        <v>Eagle Lager</v>
      </c>
      <c r="F719">
        <v>170</v>
      </c>
      <c r="G719">
        <v>250</v>
      </c>
      <c r="H719">
        <v>758</v>
      </c>
      <c r="I719">
        <v>189500</v>
      </c>
      <c r="J719">
        <v>60640</v>
      </c>
      <c r="K719" t="s">
        <v>31</v>
      </c>
      <c r="L719" t="s">
        <v>38</v>
      </c>
      <c r="M719" t="str">
        <f t="shared" si="34"/>
        <v>North West</v>
      </c>
      <c r="N719" t="s">
        <v>59</v>
      </c>
      <c r="O719">
        <v>2017</v>
      </c>
      <c r="P719" t="str">
        <f t="shared" si="35"/>
        <v>Francophone</v>
      </c>
    </row>
    <row r="720" spans="1:16">
      <c r="A720">
        <v>10819</v>
      </c>
      <c r="B720" t="s">
        <v>28</v>
      </c>
      <c r="C720" t="s">
        <v>29</v>
      </c>
      <c r="D720" t="s">
        <v>42</v>
      </c>
      <c r="E720" t="str">
        <f t="shared" si="33"/>
        <v>Hero</v>
      </c>
      <c r="F720">
        <v>150</v>
      </c>
      <c r="G720">
        <v>200</v>
      </c>
      <c r="H720">
        <v>787</v>
      </c>
      <c r="I720">
        <v>157400</v>
      </c>
      <c r="J720">
        <v>39350</v>
      </c>
      <c r="K720" t="s">
        <v>37</v>
      </c>
      <c r="L720" t="s">
        <v>44</v>
      </c>
      <c r="M720" t="str">
        <f t="shared" si="34"/>
        <v>North Central</v>
      </c>
      <c r="N720" t="s">
        <v>62</v>
      </c>
      <c r="O720">
        <v>2018</v>
      </c>
      <c r="P720" t="str">
        <f t="shared" si="35"/>
        <v>Francophone</v>
      </c>
    </row>
    <row r="721" spans="1:16">
      <c r="A721">
        <v>10820</v>
      </c>
      <c r="B721" t="s">
        <v>49</v>
      </c>
      <c r="C721" t="s">
        <v>50</v>
      </c>
      <c r="D721" t="s">
        <v>46</v>
      </c>
      <c r="E721" t="str">
        <f t="shared" si="33"/>
        <v>Beta Malt</v>
      </c>
      <c r="F721">
        <v>80</v>
      </c>
      <c r="G721">
        <v>150</v>
      </c>
      <c r="H721">
        <v>929</v>
      </c>
      <c r="I721">
        <v>139350</v>
      </c>
      <c r="J721">
        <v>65030</v>
      </c>
      <c r="K721" t="s">
        <v>43</v>
      </c>
      <c r="L721" t="s">
        <v>47</v>
      </c>
      <c r="M721" t="str">
        <f t="shared" si="34"/>
        <v>North Central</v>
      </c>
      <c r="N721" t="s">
        <v>63</v>
      </c>
      <c r="O721">
        <v>2019</v>
      </c>
      <c r="P721" t="str">
        <f t="shared" si="35"/>
        <v>Francophone</v>
      </c>
    </row>
    <row r="722" spans="1:16">
      <c r="A722">
        <v>10821</v>
      </c>
      <c r="B722" t="s">
        <v>40</v>
      </c>
      <c r="C722" t="s">
        <v>41</v>
      </c>
      <c r="D722" t="s">
        <v>51</v>
      </c>
      <c r="E722" t="str">
        <f t="shared" si="33"/>
        <v>Grand Malt</v>
      </c>
      <c r="F722">
        <v>90</v>
      </c>
      <c r="G722">
        <v>150</v>
      </c>
      <c r="H722">
        <v>785</v>
      </c>
      <c r="I722">
        <v>117750</v>
      </c>
      <c r="J722">
        <v>47100</v>
      </c>
      <c r="K722" t="s">
        <v>19</v>
      </c>
      <c r="L722" t="s">
        <v>20</v>
      </c>
      <c r="M722" t="str">
        <f t="shared" si="34"/>
        <v>South East</v>
      </c>
      <c r="N722" t="s">
        <v>21</v>
      </c>
      <c r="O722">
        <v>2019</v>
      </c>
      <c r="P722" t="str">
        <f t="shared" si="35"/>
        <v>Anglophone</v>
      </c>
    </row>
    <row r="723" spans="1:16">
      <c r="A723">
        <v>10822</v>
      </c>
      <c r="B723" t="s">
        <v>16</v>
      </c>
      <c r="C723" t="s">
        <v>17</v>
      </c>
      <c r="D723" t="s">
        <v>18</v>
      </c>
      <c r="E723" t="str">
        <f t="shared" si="33"/>
        <v>Trophy</v>
      </c>
      <c r="F723">
        <v>150</v>
      </c>
      <c r="G723">
        <v>200</v>
      </c>
      <c r="H723">
        <v>701</v>
      </c>
      <c r="I723">
        <v>140200</v>
      </c>
      <c r="J723">
        <v>35050</v>
      </c>
      <c r="K723" t="s">
        <v>25</v>
      </c>
      <c r="L723" t="s">
        <v>26</v>
      </c>
      <c r="M723" t="str">
        <f t="shared" si="34"/>
        <v>West</v>
      </c>
      <c r="N723" t="s">
        <v>27</v>
      </c>
      <c r="O723">
        <v>2017</v>
      </c>
      <c r="P723" t="str">
        <f t="shared" si="35"/>
        <v>Anglophone</v>
      </c>
    </row>
    <row r="724" spans="1:16">
      <c r="A724">
        <v>10823</v>
      </c>
      <c r="B724" t="s">
        <v>16</v>
      </c>
      <c r="C724" t="s">
        <v>17</v>
      </c>
      <c r="D724" t="s">
        <v>24</v>
      </c>
      <c r="E724" t="str">
        <f t="shared" si="33"/>
        <v>Budweiser</v>
      </c>
      <c r="F724">
        <v>250</v>
      </c>
      <c r="G724">
        <v>500</v>
      </c>
      <c r="H724">
        <v>757</v>
      </c>
      <c r="I724">
        <v>378500</v>
      </c>
      <c r="J724">
        <v>189250</v>
      </c>
      <c r="K724" t="s">
        <v>31</v>
      </c>
      <c r="L724" t="s">
        <v>32</v>
      </c>
      <c r="M724" t="str">
        <f t="shared" si="34"/>
        <v>South South</v>
      </c>
      <c r="N724" t="s">
        <v>33</v>
      </c>
      <c r="O724">
        <v>2019</v>
      </c>
      <c r="P724" t="str">
        <f t="shared" si="35"/>
        <v>Francophone</v>
      </c>
    </row>
    <row r="725" spans="1:16">
      <c r="A725">
        <v>10824</v>
      </c>
      <c r="B725" t="s">
        <v>40</v>
      </c>
      <c r="C725" t="s">
        <v>41</v>
      </c>
      <c r="D725" t="s">
        <v>30</v>
      </c>
      <c r="E725" t="str">
        <f t="shared" si="33"/>
        <v>Castle Lite</v>
      </c>
      <c r="F725">
        <v>180</v>
      </c>
      <c r="G725">
        <v>450</v>
      </c>
      <c r="H725">
        <v>810</v>
      </c>
      <c r="I725">
        <v>364500</v>
      </c>
      <c r="J725">
        <v>218700</v>
      </c>
      <c r="K725" t="s">
        <v>37</v>
      </c>
      <c r="L725" t="s">
        <v>38</v>
      </c>
      <c r="M725" t="str">
        <f t="shared" si="34"/>
        <v>North West</v>
      </c>
      <c r="N725" t="s">
        <v>39</v>
      </c>
      <c r="O725">
        <v>2019</v>
      </c>
      <c r="P725" t="str">
        <f t="shared" si="35"/>
        <v>Francophone</v>
      </c>
    </row>
    <row r="726" spans="1:16">
      <c r="A726">
        <v>10825</v>
      </c>
      <c r="B726" t="s">
        <v>34</v>
      </c>
      <c r="C726" t="s">
        <v>35</v>
      </c>
      <c r="D726" t="s">
        <v>36</v>
      </c>
      <c r="E726" t="str">
        <f t="shared" si="33"/>
        <v>Eagle Lager</v>
      </c>
      <c r="F726">
        <v>170</v>
      </c>
      <c r="G726">
        <v>250</v>
      </c>
      <c r="H726">
        <v>874</v>
      </c>
      <c r="I726">
        <v>218500</v>
      </c>
      <c r="J726">
        <v>69920</v>
      </c>
      <c r="K726" t="s">
        <v>43</v>
      </c>
      <c r="L726" t="s">
        <v>44</v>
      </c>
      <c r="M726" t="str">
        <f t="shared" si="34"/>
        <v>North Central</v>
      </c>
      <c r="N726" t="s">
        <v>45</v>
      </c>
      <c r="O726">
        <v>2017</v>
      </c>
      <c r="P726" t="str">
        <f t="shared" si="35"/>
        <v>Francophone</v>
      </c>
    </row>
    <row r="727" spans="1:16">
      <c r="A727">
        <v>10826</v>
      </c>
      <c r="B727" t="s">
        <v>54</v>
      </c>
      <c r="C727" t="s">
        <v>55</v>
      </c>
      <c r="D727" t="s">
        <v>42</v>
      </c>
      <c r="E727" t="str">
        <f t="shared" si="33"/>
        <v>Hero</v>
      </c>
      <c r="F727">
        <v>150</v>
      </c>
      <c r="G727">
        <v>200</v>
      </c>
      <c r="H727">
        <v>820</v>
      </c>
      <c r="I727">
        <v>164000</v>
      </c>
      <c r="J727">
        <v>41000</v>
      </c>
      <c r="K727" t="s">
        <v>19</v>
      </c>
      <c r="L727" t="s">
        <v>47</v>
      </c>
      <c r="M727" t="str">
        <f t="shared" si="34"/>
        <v>North Central</v>
      </c>
      <c r="N727" t="s">
        <v>48</v>
      </c>
      <c r="O727">
        <v>2018</v>
      </c>
      <c r="P727" t="str">
        <f t="shared" si="35"/>
        <v>Anglophone</v>
      </c>
    </row>
    <row r="728" spans="1:16">
      <c r="A728">
        <v>10827</v>
      </c>
      <c r="B728" t="s">
        <v>66</v>
      </c>
      <c r="C728" t="s">
        <v>67</v>
      </c>
      <c r="D728" t="s">
        <v>46</v>
      </c>
      <c r="E728" t="str">
        <f t="shared" si="33"/>
        <v>Beta Malt</v>
      </c>
      <c r="F728">
        <v>80</v>
      </c>
      <c r="G728">
        <v>150</v>
      </c>
      <c r="H728">
        <v>874</v>
      </c>
      <c r="I728">
        <v>131100</v>
      </c>
      <c r="J728">
        <v>61180</v>
      </c>
      <c r="K728" t="s">
        <v>25</v>
      </c>
      <c r="L728" t="s">
        <v>20</v>
      </c>
      <c r="M728" t="str">
        <f t="shared" si="34"/>
        <v>South East</v>
      </c>
      <c r="N728" t="s">
        <v>52</v>
      </c>
      <c r="O728">
        <v>2018</v>
      </c>
      <c r="P728" t="str">
        <f t="shared" si="35"/>
        <v>Anglophone</v>
      </c>
    </row>
    <row r="729" spans="1:16">
      <c r="A729">
        <v>10828</v>
      </c>
      <c r="B729" t="s">
        <v>28</v>
      </c>
      <c r="C729" t="s">
        <v>29</v>
      </c>
      <c r="D729" t="s">
        <v>51</v>
      </c>
      <c r="E729" t="str">
        <f t="shared" si="33"/>
        <v>Grand Malt</v>
      </c>
      <c r="F729">
        <v>90</v>
      </c>
      <c r="G729">
        <v>150</v>
      </c>
      <c r="H729">
        <v>958</v>
      </c>
      <c r="I729">
        <v>143700</v>
      </c>
      <c r="J729">
        <v>57480</v>
      </c>
      <c r="K729" t="s">
        <v>31</v>
      </c>
      <c r="L729" t="s">
        <v>26</v>
      </c>
      <c r="M729" t="str">
        <f t="shared" si="34"/>
        <v>West</v>
      </c>
      <c r="N729" t="s">
        <v>53</v>
      </c>
      <c r="O729">
        <v>2019</v>
      </c>
      <c r="P729" t="str">
        <f t="shared" si="35"/>
        <v>Francophone</v>
      </c>
    </row>
    <row r="730" spans="1:16">
      <c r="A730">
        <v>10829</v>
      </c>
      <c r="B730" t="s">
        <v>22</v>
      </c>
      <c r="C730" t="s">
        <v>23</v>
      </c>
      <c r="D730" t="s">
        <v>18</v>
      </c>
      <c r="E730" t="str">
        <f t="shared" si="33"/>
        <v>Trophy</v>
      </c>
      <c r="F730">
        <v>150</v>
      </c>
      <c r="G730">
        <v>200</v>
      </c>
      <c r="H730">
        <v>742</v>
      </c>
      <c r="I730">
        <v>148400</v>
      </c>
      <c r="J730">
        <v>37100</v>
      </c>
      <c r="K730" t="s">
        <v>37</v>
      </c>
      <c r="L730" t="s">
        <v>32</v>
      </c>
      <c r="M730" t="str">
        <f t="shared" si="34"/>
        <v>South South</v>
      </c>
      <c r="N730" t="s">
        <v>56</v>
      </c>
      <c r="O730">
        <v>2018</v>
      </c>
      <c r="P730" t="str">
        <f t="shared" si="35"/>
        <v>Francophone</v>
      </c>
    </row>
    <row r="731" spans="1:16">
      <c r="A731">
        <v>10830</v>
      </c>
      <c r="B731" t="s">
        <v>28</v>
      </c>
      <c r="C731" t="s">
        <v>29</v>
      </c>
      <c r="D731" t="s">
        <v>24</v>
      </c>
      <c r="E731" t="str">
        <f t="shared" si="33"/>
        <v>Budweiser</v>
      </c>
      <c r="F731">
        <v>250</v>
      </c>
      <c r="G731">
        <v>500</v>
      </c>
      <c r="H731">
        <v>973</v>
      </c>
      <c r="I731">
        <v>486500</v>
      </c>
      <c r="J731">
        <v>243250</v>
      </c>
      <c r="K731" t="s">
        <v>43</v>
      </c>
      <c r="L731" t="s">
        <v>38</v>
      </c>
      <c r="M731" t="str">
        <f t="shared" si="34"/>
        <v>North West</v>
      </c>
      <c r="N731" t="s">
        <v>59</v>
      </c>
      <c r="O731">
        <v>2018</v>
      </c>
      <c r="P731" t="str">
        <f t="shared" si="35"/>
        <v>Francophone</v>
      </c>
    </row>
    <row r="732" spans="1:16">
      <c r="A732">
        <v>10831</v>
      </c>
      <c r="B732" t="s">
        <v>49</v>
      </c>
      <c r="C732" t="s">
        <v>50</v>
      </c>
      <c r="D732" t="s">
        <v>30</v>
      </c>
      <c r="E732" t="str">
        <f t="shared" si="33"/>
        <v>Castle Lite</v>
      </c>
      <c r="F732">
        <v>180</v>
      </c>
      <c r="G732">
        <v>450</v>
      </c>
      <c r="H732">
        <v>961</v>
      </c>
      <c r="I732">
        <v>432450</v>
      </c>
      <c r="J732">
        <v>259470</v>
      </c>
      <c r="K732" t="s">
        <v>19</v>
      </c>
      <c r="L732" t="s">
        <v>44</v>
      </c>
      <c r="M732" t="str">
        <f t="shared" si="34"/>
        <v>North Central</v>
      </c>
      <c r="N732" t="s">
        <v>62</v>
      </c>
      <c r="O732">
        <v>2017</v>
      </c>
      <c r="P732" t="str">
        <f t="shared" si="35"/>
        <v>Anglophone</v>
      </c>
    </row>
    <row r="733" spans="1:16">
      <c r="A733">
        <v>10832</v>
      </c>
      <c r="B733" t="s">
        <v>40</v>
      </c>
      <c r="C733" t="s">
        <v>41</v>
      </c>
      <c r="D733" t="s">
        <v>36</v>
      </c>
      <c r="E733" t="str">
        <f t="shared" si="33"/>
        <v>Eagle Lager</v>
      </c>
      <c r="F733">
        <v>170</v>
      </c>
      <c r="G733">
        <v>250</v>
      </c>
      <c r="H733">
        <v>752</v>
      </c>
      <c r="I733">
        <v>188000</v>
      </c>
      <c r="J733">
        <v>60160</v>
      </c>
      <c r="K733" t="s">
        <v>25</v>
      </c>
      <c r="L733" t="s">
        <v>47</v>
      </c>
      <c r="M733" t="str">
        <f t="shared" si="34"/>
        <v>North Central</v>
      </c>
      <c r="N733" t="s">
        <v>63</v>
      </c>
      <c r="O733">
        <v>2017</v>
      </c>
      <c r="P733" t="str">
        <f t="shared" si="35"/>
        <v>Anglophone</v>
      </c>
    </row>
    <row r="734" spans="1:16">
      <c r="A734">
        <v>10833</v>
      </c>
      <c r="B734" t="s">
        <v>16</v>
      </c>
      <c r="C734" t="s">
        <v>17</v>
      </c>
      <c r="D734" t="s">
        <v>42</v>
      </c>
      <c r="E734" t="str">
        <f t="shared" si="33"/>
        <v>Hero</v>
      </c>
      <c r="F734">
        <v>150</v>
      </c>
      <c r="G734">
        <v>200</v>
      </c>
      <c r="H734">
        <v>938</v>
      </c>
      <c r="I734">
        <v>187600</v>
      </c>
      <c r="J734">
        <v>46900</v>
      </c>
      <c r="K734" t="s">
        <v>31</v>
      </c>
      <c r="L734" t="s">
        <v>20</v>
      </c>
      <c r="M734" t="str">
        <f t="shared" si="34"/>
        <v>South East</v>
      </c>
      <c r="N734" t="s">
        <v>21</v>
      </c>
      <c r="O734">
        <v>2018</v>
      </c>
      <c r="P734" t="str">
        <f t="shared" si="35"/>
        <v>Francophone</v>
      </c>
    </row>
    <row r="735" spans="1:16">
      <c r="A735">
        <v>10834</v>
      </c>
      <c r="B735" t="s">
        <v>16</v>
      </c>
      <c r="C735" t="s">
        <v>17</v>
      </c>
      <c r="D735" t="s">
        <v>46</v>
      </c>
      <c r="E735" t="str">
        <f t="shared" si="33"/>
        <v>Beta Malt</v>
      </c>
      <c r="F735">
        <v>80</v>
      </c>
      <c r="G735">
        <v>150</v>
      </c>
      <c r="H735">
        <v>777</v>
      </c>
      <c r="I735">
        <v>116550</v>
      </c>
      <c r="J735">
        <v>54390</v>
      </c>
      <c r="K735" t="s">
        <v>37</v>
      </c>
      <c r="L735" t="s">
        <v>26</v>
      </c>
      <c r="M735" t="str">
        <f t="shared" si="34"/>
        <v>West</v>
      </c>
      <c r="N735" t="s">
        <v>27</v>
      </c>
      <c r="O735">
        <v>2018</v>
      </c>
      <c r="P735" t="str">
        <f t="shared" si="35"/>
        <v>Francophone</v>
      </c>
    </row>
    <row r="736" spans="1:16">
      <c r="A736">
        <v>10835</v>
      </c>
      <c r="B736" t="s">
        <v>40</v>
      </c>
      <c r="C736" t="s">
        <v>41</v>
      </c>
      <c r="D736" t="s">
        <v>51</v>
      </c>
      <c r="E736" t="str">
        <f t="shared" si="33"/>
        <v>Grand Malt</v>
      </c>
      <c r="F736">
        <v>90</v>
      </c>
      <c r="G736">
        <v>150</v>
      </c>
      <c r="H736">
        <v>855</v>
      </c>
      <c r="I736">
        <v>128250</v>
      </c>
      <c r="J736">
        <v>51300</v>
      </c>
      <c r="K736" t="s">
        <v>43</v>
      </c>
      <c r="L736" t="s">
        <v>32</v>
      </c>
      <c r="M736" t="str">
        <f t="shared" si="34"/>
        <v>South South</v>
      </c>
      <c r="N736" t="s">
        <v>33</v>
      </c>
      <c r="O736">
        <v>2018</v>
      </c>
      <c r="P736" t="str">
        <f t="shared" si="35"/>
        <v>Francophone</v>
      </c>
    </row>
    <row r="737" spans="1:16">
      <c r="A737">
        <v>10836</v>
      </c>
      <c r="B737" t="s">
        <v>16</v>
      </c>
      <c r="C737" t="s">
        <v>17</v>
      </c>
      <c r="D737" t="s">
        <v>18</v>
      </c>
      <c r="E737" t="str">
        <f t="shared" si="33"/>
        <v>Trophy</v>
      </c>
      <c r="F737">
        <v>150</v>
      </c>
      <c r="G737">
        <v>200</v>
      </c>
      <c r="H737">
        <v>870</v>
      </c>
      <c r="I737">
        <v>174000</v>
      </c>
      <c r="J737">
        <v>43500</v>
      </c>
      <c r="K737" t="s">
        <v>19</v>
      </c>
      <c r="L737" t="s">
        <v>38</v>
      </c>
      <c r="M737" t="str">
        <f t="shared" si="34"/>
        <v>North West</v>
      </c>
      <c r="N737" t="s">
        <v>39</v>
      </c>
      <c r="O737">
        <v>2017</v>
      </c>
      <c r="P737" t="str">
        <f t="shared" si="35"/>
        <v>Anglophone</v>
      </c>
    </row>
    <row r="738" spans="1:16">
      <c r="A738">
        <v>10837</v>
      </c>
      <c r="B738" t="s">
        <v>22</v>
      </c>
      <c r="C738" t="s">
        <v>23</v>
      </c>
      <c r="D738" t="s">
        <v>24</v>
      </c>
      <c r="E738" t="str">
        <f t="shared" si="33"/>
        <v>Budweiser</v>
      </c>
      <c r="F738">
        <v>250</v>
      </c>
      <c r="G738">
        <v>500</v>
      </c>
      <c r="H738">
        <v>922</v>
      </c>
      <c r="I738">
        <v>461000</v>
      </c>
      <c r="J738">
        <v>230500</v>
      </c>
      <c r="K738" t="s">
        <v>25</v>
      </c>
      <c r="L738" t="s">
        <v>44</v>
      </c>
      <c r="M738" t="str">
        <f t="shared" si="34"/>
        <v>North Central</v>
      </c>
      <c r="N738" t="s">
        <v>45</v>
      </c>
      <c r="O738">
        <v>2018</v>
      </c>
      <c r="P738" t="str">
        <f t="shared" si="35"/>
        <v>Anglophone</v>
      </c>
    </row>
    <row r="739" spans="1:16">
      <c r="A739">
        <v>10838</v>
      </c>
      <c r="B739" t="s">
        <v>28</v>
      </c>
      <c r="C739" t="s">
        <v>29</v>
      </c>
      <c r="D739" t="s">
        <v>30</v>
      </c>
      <c r="E739" t="str">
        <f t="shared" si="33"/>
        <v>Castle Lite</v>
      </c>
      <c r="F739">
        <v>180</v>
      </c>
      <c r="G739">
        <v>450</v>
      </c>
      <c r="H739">
        <v>856</v>
      </c>
      <c r="I739">
        <v>385200</v>
      </c>
      <c r="J739">
        <v>231120</v>
      </c>
      <c r="K739" t="s">
        <v>31</v>
      </c>
      <c r="L739" t="s">
        <v>47</v>
      </c>
      <c r="M739" t="str">
        <f t="shared" si="34"/>
        <v>North Central</v>
      </c>
      <c r="N739" t="s">
        <v>48</v>
      </c>
      <c r="O739">
        <v>2018</v>
      </c>
      <c r="P739" t="str">
        <f t="shared" si="35"/>
        <v>Francophone</v>
      </c>
    </row>
    <row r="740" spans="1:16">
      <c r="A740">
        <v>10839</v>
      </c>
      <c r="B740" t="s">
        <v>34</v>
      </c>
      <c r="C740" t="s">
        <v>35</v>
      </c>
      <c r="D740" t="s">
        <v>36</v>
      </c>
      <c r="E740" t="str">
        <f t="shared" si="33"/>
        <v>Eagle Lager</v>
      </c>
      <c r="F740">
        <v>170</v>
      </c>
      <c r="G740">
        <v>250</v>
      </c>
      <c r="H740">
        <v>852</v>
      </c>
      <c r="I740">
        <v>213000</v>
      </c>
      <c r="J740">
        <v>68160</v>
      </c>
      <c r="K740" t="s">
        <v>37</v>
      </c>
      <c r="L740" t="s">
        <v>20</v>
      </c>
      <c r="M740" t="str">
        <f t="shared" si="34"/>
        <v>South East</v>
      </c>
      <c r="N740" t="s">
        <v>52</v>
      </c>
      <c r="O740">
        <v>2018</v>
      </c>
      <c r="P740" t="str">
        <f t="shared" si="35"/>
        <v>Francophone</v>
      </c>
    </row>
    <row r="741" spans="1:16">
      <c r="A741">
        <v>10840</v>
      </c>
      <c r="B741" t="s">
        <v>40</v>
      </c>
      <c r="C741" t="s">
        <v>41</v>
      </c>
      <c r="D741" t="s">
        <v>42</v>
      </c>
      <c r="E741" t="str">
        <f t="shared" si="33"/>
        <v>Hero</v>
      </c>
      <c r="F741">
        <v>150</v>
      </c>
      <c r="G741">
        <v>200</v>
      </c>
      <c r="H741">
        <v>981</v>
      </c>
      <c r="I741">
        <v>196200</v>
      </c>
      <c r="J741">
        <v>49050</v>
      </c>
      <c r="K741" t="s">
        <v>43</v>
      </c>
      <c r="L741" t="s">
        <v>26</v>
      </c>
      <c r="M741" t="str">
        <f t="shared" si="34"/>
        <v>West</v>
      </c>
      <c r="N741" t="s">
        <v>53</v>
      </c>
      <c r="O741">
        <v>2018</v>
      </c>
      <c r="P741" t="str">
        <f t="shared" si="35"/>
        <v>Francophone</v>
      </c>
    </row>
    <row r="742" spans="1:16">
      <c r="A742">
        <v>10841</v>
      </c>
      <c r="B742" t="s">
        <v>16</v>
      </c>
      <c r="C742" t="s">
        <v>17</v>
      </c>
      <c r="D742" t="s">
        <v>46</v>
      </c>
      <c r="E742" t="str">
        <f t="shared" si="33"/>
        <v>Beta Malt</v>
      </c>
      <c r="F742">
        <v>80</v>
      </c>
      <c r="G742">
        <v>150</v>
      </c>
      <c r="H742">
        <v>910</v>
      </c>
      <c r="I742">
        <v>136500</v>
      </c>
      <c r="J742">
        <v>63700</v>
      </c>
      <c r="K742" t="s">
        <v>19</v>
      </c>
      <c r="L742" t="s">
        <v>32</v>
      </c>
      <c r="M742" t="str">
        <f t="shared" si="34"/>
        <v>South South</v>
      </c>
      <c r="N742" t="s">
        <v>56</v>
      </c>
      <c r="O742">
        <v>2017</v>
      </c>
      <c r="P742" t="str">
        <f t="shared" si="35"/>
        <v>Anglophone</v>
      </c>
    </row>
    <row r="743" spans="1:16">
      <c r="A743">
        <v>10842</v>
      </c>
      <c r="B743" t="s">
        <v>49</v>
      </c>
      <c r="C743" t="s">
        <v>50</v>
      </c>
      <c r="D743" t="s">
        <v>51</v>
      </c>
      <c r="E743" t="str">
        <f t="shared" si="33"/>
        <v>Grand Malt</v>
      </c>
      <c r="F743">
        <v>90</v>
      </c>
      <c r="G743">
        <v>150</v>
      </c>
      <c r="H743">
        <v>805</v>
      </c>
      <c r="I743">
        <v>120750</v>
      </c>
      <c r="J743">
        <v>48300</v>
      </c>
      <c r="K743" t="s">
        <v>25</v>
      </c>
      <c r="L743" t="s">
        <v>38</v>
      </c>
      <c r="M743" t="str">
        <f t="shared" si="34"/>
        <v>North West</v>
      </c>
      <c r="N743" t="s">
        <v>59</v>
      </c>
      <c r="O743">
        <v>2018</v>
      </c>
      <c r="P743" t="str">
        <f t="shared" si="35"/>
        <v>Anglophone</v>
      </c>
    </row>
    <row r="744" spans="1:16">
      <c r="A744">
        <v>10843</v>
      </c>
      <c r="B744" t="s">
        <v>34</v>
      </c>
      <c r="C744" t="s">
        <v>35</v>
      </c>
      <c r="D744" t="s">
        <v>18</v>
      </c>
      <c r="E744" t="str">
        <f t="shared" si="33"/>
        <v>Trophy</v>
      </c>
      <c r="F744">
        <v>150</v>
      </c>
      <c r="G744">
        <v>200</v>
      </c>
      <c r="H744">
        <v>932</v>
      </c>
      <c r="I744">
        <v>186400</v>
      </c>
      <c r="J744">
        <v>46600</v>
      </c>
      <c r="K744" t="s">
        <v>31</v>
      </c>
      <c r="L744" t="s">
        <v>44</v>
      </c>
      <c r="M744" t="str">
        <f t="shared" si="34"/>
        <v>North Central</v>
      </c>
      <c r="N744" t="s">
        <v>62</v>
      </c>
      <c r="O744">
        <v>2018</v>
      </c>
      <c r="P744" t="str">
        <f t="shared" si="35"/>
        <v>Francophone</v>
      </c>
    </row>
    <row r="745" spans="1:16">
      <c r="A745">
        <v>10844</v>
      </c>
      <c r="B745" t="s">
        <v>54</v>
      </c>
      <c r="C745" t="s">
        <v>55</v>
      </c>
      <c r="D745" t="s">
        <v>24</v>
      </c>
      <c r="E745" t="str">
        <f t="shared" si="33"/>
        <v>Budweiser</v>
      </c>
      <c r="F745">
        <v>250</v>
      </c>
      <c r="G745">
        <v>500</v>
      </c>
      <c r="H745">
        <v>891</v>
      </c>
      <c r="I745">
        <v>445500</v>
      </c>
      <c r="J745">
        <v>222750</v>
      </c>
      <c r="K745" t="s">
        <v>37</v>
      </c>
      <c r="L745" t="s">
        <v>47</v>
      </c>
      <c r="M745" t="str">
        <f t="shared" si="34"/>
        <v>North Central</v>
      </c>
      <c r="N745" t="s">
        <v>63</v>
      </c>
      <c r="O745">
        <v>2018</v>
      </c>
      <c r="P745" t="str">
        <f t="shared" si="35"/>
        <v>Francophone</v>
      </c>
    </row>
    <row r="746" spans="1:16">
      <c r="A746">
        <v>10845</v>
      </c>
      <c r="B746" t="s">
        <v>57</v>
      </c>
      <c r="C746" t="s">
        <v>58</v>
      </c>
      <c r="D746" t="s">
        <v>30</v>
      </c>
      <c r="E746" t="str">
        <f t="shared" si="33"/>
        <v>Castle Lite</v>
      </c>
      <c r="F746">
        <v>180</v>
      </c>
      <c r="G746">
        <v>450</v>
      </c>
      <c r="H746">
        <v>803</v>
      </c>
      <c r="I746">
        <v>361350</v>
      </c>
      <c r="J746">
        <v>216810</v>
      </c>
      <c r="K746" t="s">
        <v>43</v>
      </c>
      <c r="L746" t="s">
        <v>20</v>
      </c>
      <c r="M746" t="str">
        <f t="shared" si="34"/>
        <v>South East</v>
      </c>
      <c r="N746" t="s">
        <v>21</v>
      </c>
      <c r="O746">
        <v>2018</v>
      </c>
      <c r="P746" t="str">
        <f t="shared" si="35"/>
        <v>Francophone</v>
      </c>
    </row>
    <row r="747" spans="1:16">
      <c r="A747">
        <v>10846</v>
      </c>
      <c r="B747" t="s">
        <v>60</v>
      </c>
      <c r="C747" t="s">
        <v>61</v>
      </c>
      <c r="D747" t="s">
        <v>36</v>
      </c>
      <c r="E747" t="str">
        <f t="shared" si="33"/>
        <v>Eagle Lager</v>
      </c>
      <c r="F747">
        <v>170</v>
      </c>
      <c r="G747">
        <v>250</v>
      </c>
      <c r="H747">
        <v>818</v>
      </c>
      <c r="I747">
        <v>204500</v>
      </c>
      <c r="J747">
        <v>65440</v>
      </c>
      <c r="K747" t="s">
        <v>19</v>
      </c>
      <c r="L747" t="s">
        <v>26</v>
      </c>
      <c r="M747" t="str">
        <f t="shared" si="34"/>
        <v>West</v>
      </c>
      <c r="N747" t="s">
        <v>27</v>
      </c>
      <c r="O747">
        <v>2017</v>
      </c>
      <c r="P747" t="str">
        <f t="shared" si="35"/>
        <v>Anglophone</v>
      </c>
    </row>
    <row r="748" spans="1:16">
      <c r="A748">
        <v>10847</v>
      </c>
      <c r="B748" t="s">
        <v>34</v>
      </c>
      <c r="C748" t="s">
        <v>35</v>
      </c>
      <c r="D748" t="s">
        <v>42</v>
      </c>
      <c r="E748" t="str">
        <f t="shared" si="33"/>
        <v>Hero</v>
      </c>
      <c r="F748">
        <v>150</v>
      </c>
      <c r="G748">
        <v>200</v>
      </c>
      <c r="H748">
        <v>932</v>
      </c>
      <c r="I748">
        <v>186400</v>
      </c>
      <c r="J748">
        <v>46600</v>
      </c>
      <c r="K748" t="s">
        <v>25</v>
      </c>
      <c r="L748" t="s">
        <v>32</v>
      </c>
      <c r="M748" t="str">
        <f t="shared" si="34"/>
        <v>South South</v>
      </c>
      <c r="N748" t="s">
        <v>33</v>
      </c>
      <c r="O748">
        <v>2019</v>
      </c>
      <c r="P748" t="str">
        <f t="shared" si="35"/>
        <v>Anglophone</v>
      </c>
    </row>
    <row r="749" spans="1:16">
      <c r="A749">
        <v>10848</v>
      </c>
      <c r="B749" t="s">
        <v>64</v>
      </c>
      <c r="C749" t="s">
        <v>65</v>
      </c>
      <c r="D749" t="s">
        <v>46</v>
      </c>
      <c r="E749" t="str">
        <f t="shared" si="33"/>
        <v>Beta Malt</v>
      </c>
      <c r="F749">
        <v>80</v>
      </c>
      <c r="G749">
        <v>150</v>
      </c>
      <c r="H749">
        <v>893</v>
      </c>
      <c r="I749">
        <v>133950</v>
      </c>
      <c r="J749">
        <v>62510</v>
      </c>
      <c r="K749" t="s">
        <v>31</v>
      </c>
      <c r="L749" t="s">
        <v>38</v>
      </c>
      <c r="M749" t="str">
        <f t="shared" si="34"/>
        <v>North West</v>
      </c>
      <c r="N749" t="s">
        <v>39</v>
      </c>
      <c r="O749">
        <v>2019</v>
      </c>
      <c r="P749" t="str">
        <f t="shared" si="35"/>
        <v>Francophone</v>
      </c>
    </row>
    <row r="750" spans="1:16">
      <c r="A750">
        <v>10849</v>
      </c>
      <c r="B750" t="s">
        <v>34</v>
      </c>
      <c r="C750" t="s">
        <v>35</v>
      </c>
      <c r="D750" t="s">
        <v>51</v>
      </c>
      <c r="E750" t="str">
        <f t="shared" si="33"/>
        <v>Grand Malt</v>
      </c>
      <c r="F750">
        <v>90</v>
      </c>
      <c r="G750">
        <v>150</v>
      </c>
      <c r="H750">
        <v>824</v>
      </c>
      <c r="I750">
        <v>123600</v>
      </c>
      <c r="J750">
        <v>49440</v>
      </c>
      <c r="K750" t="s">
        <v>37</v>
      </c>
      <c r="L750" t="s">
        <v>44</v>
      </c>
      <c r="M750" t="str">
        <f t="shared" si="34"/>
        <v>North Central</v>
      </c>
      <c r="N750" t="s">
        <v>45</v>
      </c>
      <c r="O750">
        <v>2019</v>
      </c>
      <c r="P750" t="str">
        <f t="shared" si="35"/>
        <v>Francophone</v>
      </c>
    </row>
    <row r="751" spans="1:16">
      <c r="A751">
        <v>10850</v>
      </c>
      <c r="B751" t="s">
        <v>16</v>
      </c>
      <c r="C751" t="s">
        <v>17</v>
      </c>
      <c r="D751" t="s">
        <v>18</v>
      </c>
      <c r="E751" t="str">
        <f t="shared" si="33"/>
        <v>Trophy</v>
      </c>
      <c r="F751">
        <v>150</v>
      </c>
      <c r="G751">
        <v>200</v>
      </c>
      <c r="H751">
        <v>931</v>
      </c>
      <c r="I751">
        <v>186200</v>
      </c>
      <c r="J751">
        <v>46550</v>
      </c>
      <c r="K751" t="s">
        <v>43</v>
      </c>
      <c r="L751" t="s">
        <v>47</v>
      </c>
      <c r="M751" t="str">
        <f t="shared" si="34"/>
        <v>North Central</v>
      </c>
      <c r="N751" t="s">
        <v>48</v>
      </c>
      <c r="O751">
        <v>2019</v>
      </c>
      <c r="P751" t="str">
        <f t="shared" si="35"/>
        <v>Francophone</v>
      </c>
    </row>
    <row r="752" spans="1:16">
      <c r="A752">
        <v>10851</v>
      </c>
      <c r="B752" t="s">
        <v>22</v>
      </c>
      <c r="C752" t="s">
        <v>23</v>
      </c>
      <c r="D752" t="s">
        <v>24</v>
      </c>
      <c r="E752" t="str">
        <f t="shared" si="33"/>
        <v>Budweiser</v>
      </c>
      <c r="F752">
        <v>250</v>
      </c>
      <c r="G752">
        <v>500</v>
      </c>
      <c r="H752">
        <v>783</v>
      </c>
      <c r="I752">
        <v>391500</v>
      </c>
      <c r="J752">
        <v>195750</v>
      </c>
      <c r="K752" t="s">
        <v>19</v>
      </c>
      <c r="L752" t="s">
        <v>20</v>
      </c>
      <c r="M752" t="str">
        <f t="shared" si="34"/>
        <v>South East</v>
      </c>
      <c r="N752" t="s">
        <v>52</v>
      </c>
      <c r="O752">
        <v>2019</v>
      </c>
      <c r="P752" t="str">
        <f t="shared" si="35"/>
        <v>Anglophone</v>
      </c>
    </row>
    <row r="753" spans="1:16">
      <c r="A753">
        <v>10852</v>
      </c>
      <c r="B753" t="s">
        <v>28</v>
      </c>
      <c r="C753" t="s">
        <v>29</v>
      </c>
      <c r="D753" t="s">
        <v>30</v>
      </c>
      <c r="E753" t="str">
        <f t="shared" si="33"/>
        <v>Castle Lite</v>
      </c>
      <c r="F753">
        <v>180</v>
      </c>
      <c r="G753">
        <v>450</v>
      </c>
      <c r="H753">
        <v>708</v>
      </c>
      <c r="I753">
        <v>318600</v>
      </c>
      <c r="J753">
        <v>191160</v>
      </c>
      <c r="K753" t="s">
        <v>25</v>
      </c>
      <c r="L753" t="s">
        <v>26</v>
      </c>
      <c r="M753" t="str">
        <f t="shared" si="34"/>
        <v>West</v>
      </c>
      <c r="N753" t="s">
        <v>53</v>
      </c>
      <c r="O753">
        <v>2017</v>
      </c>
      <c r="P753" t="str">
        <f t="shared" si="35"/>
        <v>Anglophone</v>
      </c>
    </row>
    <row r="754" spans="1:16">
      <c r="A754">
        <v>10853</v>
      </c>
      <c r="B754" t="s">
        <v>34</v>
      </c>
      <c r="C754" t="s">
        <v>35</v>
      </c>
      <c r="D754" t="s">
        <v>36</v>
      </c>
      <c r="E754" t="str">
        <f t="shared" si="33"/>
        <v>Eagle Lager</v>
      </c>
      <c r="F754">
        <v>170</v>
      </c>
      <c r="G754">
        <v>250</v>
      </c>
      <c r="H754">
        <v>861</v>
      </c>
      <c r="I754">
        <v>215250</v>
      </c>
      <c r="J754">
        <v>68880</v>
      </c>
      <c r="K754" t="s">
        <v>31</v>
      </c>
      <c r="L754" t="s">
        <v>32</v>
      </c>
      <c r="M754" t="str">
        <f t="shared" si="34"/>
        <v>South South</v>
      </c>
      <c r="N754" t="s">
        <v>56</v>
      </c>
      <c r="O754">
        <v>2017</v>
      </c>
      <c r="P754" t="str">
        <f t="shared" si="35"/>
        <v>Francophone</v>
      </c>
    </row>
    <row r="755" spans="1:16">
      <c r="A755">
        <v>10854</v>
      </c>
      <c r="B755" t="s">
        <v>40</v>
      </c>
      <c r="C755" t="s">
        <v>41</v>
      </c>
      <c r="D755" t="s">
        <v>42</v>
      </c>
      <c r="E755" t="str">
        <f t="shared" si="33"/>
        <v>Hero</v>
      </c>
      <c r="F755">
        <v>150</v>
      </c>
      <c r="G755">
        <v>200</v>
      </c>
      <c r="H755">
        <v>798</v>
      </c>
      <c r="I755">
        <v>159600</v>
      </c>
      <c r="J755">
        <v>39900</v>
      </c>
      <c r="K755" t="s">
        <v>37</v>
      </c>
      <c r="L755" t="s">
        <v>38</v>
      </c>
      <c r="M755" t="str">
        <f t="shared" si="34"/>
        <v>North West</v>
      </c>
      <c r="N755" t="s">
        <v>59</v>
      </c>
      <c r="O755">
        <v>2017</v>
      </c>
      <c r="P755" t="str">
        <f t="shared" si="35"/>
        <v>Francophone</v>
      </c>
    </row>
    <row r="756" spans="1:16">
      <c r="A756">
        <v>10855</v>
      </c>
      <c r="B756" t="s">
        <v>16</v>
      </c>
      <c r="C756" t="s">
        <v>17</v>
      </c>
      <c r="D756" t="s">
        <v>46</v>
      </c>
      <c r="E756" t="str">
        <f t="shared" si="33"/>
        <v>Beta Malt</v>
      </c>
      <c r="F756">
        <v>80</v>
      </c>
      <c r="G756">
        <v>150</v>
      </c>
      <c r="H756">
        <v>934</v>
      </c>
      <c r="I756">
        <v>140100</v>
      </c>
      <c r="J756">
        <v>65380</v>
      </c>
      <c r="K756" t="s">
        <v>43</v>
      </c>
      <c r="L756" t="s">
        <v>44</v>
      </c>
      <c r="M756" t="str">
        <f t="shared" si="34"/>
        <v>North Central</v>
      </c>
      <c r="N756" t="s">
        <v>62</v>
      </c>
      <c r="O756">
        <v>2019</v>
      </c>
      <c r="P756" t="str">
        <f t="shared" si="35"/>
        <v>Francophone</v>
      </c>
    </row>
    <row r="757" spans="1:16">
      <c r="A757">
        <v>10856</v>
      </c>
      <c r="B757" t="s">
        <v>49</v>
      </c>
      <c r="C757" t="s">
        <v>50</v>
      </c>
      <c r="D757" t="s">
        <v>51</v>
      </c>
      <c r="E757" t="str">
        <f t="shared" si="33"/>
        <v>Grand Malt</v>
      </c>
      <c r="F757">
        <v>90</v>
      </c>
      <c r="G757">
        <v>150</v>
      </c>
      <c r="H757">
        <v>950</v>
      </c>
      <c r="I757">
        <v>142500</v>
      </c>
      <c r="J757">
        <v>57000</v>
      </c>
      <c r="K757" t="s">
        <v>19</v>
      </c>
      <c r="L757" t="s">
        <v>47</v>
      </c>
      <c r="M757" t="str">
        <f t="shared" si="34"/>
        <v>North Central</v>
      </c>
      <c r="N757" t="s">
        <v>63</v>
      </c>
      <c r="O757">
        <v>2017</v>
      </c>
      <c r="P757" t="str">
        <f t="shared" si="35"/>
        <v>Anglophone</v>
      </c>
    </row>
    <row r="758" spans="1:16">
      <c r="A758">
        <v>10857</v>
      </c>
      <c r="B758" t="s">
        <v>34</v>
      </c>
      <c r="C758" t="s">
        <v>35</v>
      </c>
      <c r="D758" t="s">
        <v>18</v>
      </c>
      <c r="E758" t="str">
        <f t="shared" si="33"/>
        <v>Trophy</v>
      </c>
      <c r="F758">
        <v>150</v>
      </c>
      <c r="G758">
        <v>200</v>
      </c>
      <c r="H758">
        <v>986</v>
      </c>
      <c r="I758">
        <v>197200</v>
      </c>
      <c r="J758">
        <v>49300</v>
      </c>
      <c r="K758" t="s">
        <v>25</v>
      </c>
      <c r="L758" t="s">
        <v>20</v>
      </c>
      <c r="M758" t="str">
        <f t="shared" si="34"/>
        <v>South East</v>
      </c>
      <c r="N758" t="s">
        <v>21</v>
      </c>
      <c r="O758">
        <v>2018</v>
      </c>
      <c r="P758" t="str">
        <f t="shared" si="35"/>
        <v>Anglophone</v>
      </c>
    </row>
    <row r="759" spans="1:16">
      <c r="A759">
        <v>10858</v>
      </c>
      <c r="B759" t="s">
        <v>54</v>
      </c>
      <c r="C759" t="s">
        <v>55</v>
      </c>
      <c r="D759" t="s">
        <v>24</v>
      </c>
      <c r="E759" t="str">
        <f t="shared" si="33"/>
        <v>Budweiser</v>
      </c>
      <c r="F759">
        <v>250</v>
      </c>
      <c r="G759">
        <v>500</v>
      </c>
      <c r="H759">
        <v>767</v>
      </c>
      <c r="I759">
        <v>383500</v>
      </c>
      <c r="J759">
        <v>191750</v>
      </c>
      <c r="K759" t="s">
        <v>31</v>
      </c>
      <c r="L759" t="s">
        <v>26</v>
      </c>
      <c r="M759" t="str">
        <f t="shared" si="34"/>
        <v>West</v>
      </c>
      <c r="N759" t="s">
        <v>27</v>
      </c>
      <c r="O759">
        <v>2017</v>
      </c>
      <c r="P759" t="str">
        <f t="shared" si="35"/>
        <v>Francophone</v>
      </c>
    </row>
    <row r="760" spans="1:16">
      <c r="A760">
        <v>10859</v>
      </c>
      <c r="B760" t="s">
        <v>57</v>
      </c>
      <c r="C760" t="s">
        <v>58</v>
      </c>
      <c r="D760" t="s">
        <v>30</v>
      </c>
      <c r="E760" t="str">
        <f t="shared" si="33"/>
        <v>Castle Lite</v>
      </c>
      <c r="F760">
        <v>180</v>
      </c>
      <c r="G760">
        <v>450</v>
      </c>
      <c r="H760">
        <v>898</v>
      </c>
      <c r="I760">
        <v>404100</v>
      </c>
      <c r="J760">
        <v>242460</v>
      </c>
      <c r="K760" t="s">
        <v>37</v>
      </c>
      <c r="L760" t="s">
        <v>32</v>
      </c>
      <c r="M760" t="str">
        <f t="shared" si="34"/>
        <v>South South</v>
      </c>
      <c r="N760" t="s">
        <v>33</v>
      </c>
      <c r="O760">
        <v>2017</v>
      </c>
      <c r="P760" t="str">
        <f t="shared" si="35"/>
        <v>Francophone</v>
      </c>
    </row>
    <row r="761" spans="1:16">
      <c r="A761">
        <v>10860</v>
      </c>
      <c r="B761" t="s">
        <v>60</v>
      </c>
      <c r="C761" t="s">
        <v>61</v>
      </c>
      <c r="D761" t="s">
        <v>36</v>
      </c>
      <c r="E761" t="str">
        <f t="shared" si="33"/>
        <v>Eagle Lager</v>
      </c>
      <c r="F761">
        <v>170</v>
      </c>
      <c r="G761">
        <v>250</v>
      </c>
      <c r="H761">
        <v>859</v>
      </c>
      <c r="I761">
        <v>214750</v>
      </c>
      <c r="J761">
        <v>68720</v>
      </c>
      <c r="K761" t="s">
        <v>43</v>
      </c>
      <c r="L761" t="s">
        <v>38</v>
      </c>
      <c r="M761" t="str">
        <f t="shared" si="34"/>
        <v>North West</v>
      </c>
      <c r="N761" t="s">
        <v>39</v>
      </c>
      <c r="O761">
        <v>2018</v>
      </c>
      <c r="P761" t="str">
        <f t="shared" si="35"/>
        <v>Francophone</v>
      </c>
    </row>
    <row r="762" spans="1:16">
      <c r="A762">
        <v>10861</v>
      </c>
      <c r="B762" t="s">
        <v>34</v>
      </c>
      <c r="C762" t="s">
        <v>35</v>
      </c>
      <c r="D762" t="s">
        <v>42</v>
      </c>
      <c r="E762" t="str">
        <f t="shared" si="33"/>
        <v>Hero</v>
      </c>
      <c r="F762">
        <v>150</v>
      </c>
      <c r="G762">
        <v>200</v>
      </c>
      <c r="H762">
        <v>934</v>
      </c>
      <c r="I762">
        <v>186800</v>
      </c>
      <c r="J762">
        <v>46700</v>
      </c>
      <c r="K762" t="s">
        <v>19</v>
      </c>
      <c r="L762" t="s">
        <v>44</v>
      </c>
      <c r="M762" t="str">
        <f t="shared" si="34"/>
        <v>North Central</v>
      </c>
      <c r="N762" t="s">
        <v>45</v>
      </c>
      <c r="O762">
        <v>2019</v>
      </c>
      <c r="P762" t="str">
        <f t="shared" si="35"/>
        <v>Anglophone</v>
      </c>
    </row>
    <row r="763" spans="1:16">
      <c r="A763">
        <v>10862</v>
      </c>
      <c r="B763" t="s">
        <v>64</v>
      </c>
      <c r="C763" t="s">
        <v>65</v>
      </c>
      <c r="D763" t="s">
        <v>46</v>
      </c>
      <c r="E763" t="str">
        <f t="shared" si="33"/>
        <v>Beta Malt</v>
      </c>
      <c r="F763">
        <v>80</v>
      </c>
      <c r="G763">
        <v>150</v>
      </c>
      <c r="H763">
        <v>879</v>
      </c>
      <c r="I763">
        <v>131850</v>
      </c>
      <c r="J763">
        <v>61530</v>
      </c>
      <c r="K763" t="s">
        <v>25</v>
      </c>
      <c r="L763" t="s">
        <v>47</v>
      </c>
      <c r="M763" t="str">
        <f t="shared" si="34"/>
        <v>North Central</v>
      </c>
      <c r="N763" t="s">
        <v>48</v>
      </c>
      <c r="O763">
        <v>2017</v>
      </c>
      <c r="P763" t="str">
        <f t="shared" si="35"/>
        <v>Anglophone</v>
      </c>
    </row>
    <row r="764" spans="1:16">
      <c r="A764">
        <v>10863</v>
      </c>
      <c r="B764" t="s">
        <v>34</v>
      </c>
      <c r="C764" t="s">
        <v>35</v>
      </c>
      <c r="D764" t="s">
        <v>51</v>
      </c>
      <c r="E764" t="str">
        <f t="shared" si="33"/>
        <v>Grand Malt</v>
      </c>
      <c r="F764">
        <v>90</v>
      </c>
      <c r="G764">
        <v>150</v>
      </c>
      <c r="H764">
        <v>872</v>
      </c>
      <c r="I764">
        <v>130800</v>
      </c>
      <c r="J764">
        <v>52320</v>
      </c>
      <c r="K764" t="s">
        <v>31</v>
      </c>
      <c r="L764" t="s">
        <v>20</v>
      </c>
      <c r="M764" t="str">
        <f t="shared" si="34"/>
        <v>South East</v>
      </c>
      <c r="N764" t="s">
        <v>52</v>
      </c>
      <c r="O764">
        <v>2017</v>
      </c>
      <c r="P764" t="str">
        <f t="shared" si="35"/>
        <v>Francophone</v>
      </c>
    </row>
    <row r="765" spans="1:16">
      <c r="A765">
        <v>10864</v>
      </c>
      <c r="B765" t="s">
        <v>54</v>
      </c>
      <c r="C765" t="s">
        <v>55</v>
      </c>
      <c r="D765" t="s">
        <v>18</v>
      </c>
      <c r="E765" t="str">
        <f t="shared" si="33"/>
        <v>Trophy</v>
      </c>
      <c r="F765">
        <v>150</v>
      </c>
      <c r="G765">
        <v>200</v>
      </c>
      <c r="H765">
        <v>991</v>
      </c>
      <c r="I765">
        <v>198200</v>
      </c>
      <c r="J765">
        <v>49550</v>
      </c>
      <c r="K765" t="s">
        <v>37</v>
      </c>
      <c r="L765" t="s">
        <v>26</v>
      </c>
      <c r="M765" t="str">
        <f t="shared" si="34"/>
        <v>West</v>
      </c>
      <c r="N765" t="s">
        <v>53</v>
      </c>
      <c r="O765">
        <v>2018</v>
      </c>
      <c r="P765" t="str">
        <f t="shared" si="35"/>
        <v>Francophone</v>
      </c>
    </row>
    <row r="766" spans="1:16">
      <c r="A766">
        <v>10865</v>
      </c>
      <c r="B766" t="s">
        <v>34</v>
      </c>
      <c r="C766" t="s">
        <v>35</v>
      </c>
      <c r="D766" t="s">
        <v>24</v>
      </c>
      <c r="E766" t="str">
        <f t="shared" si="33"/>
        <v>Budweiser</v>
      </c>
      <c r="F766">
        <v>250</v>
      </c>
      <c r="G766">
        <v>500</v>
      </c>
      <c r="H766">
        <v>738</v>
      </c>
      <c r="I766">
        <v>369000</v>
      </c>
      <c r="J766">
        <v>184500</v>
      </c>
      <c r="K766" t="s">
        <v>43</v>
      </c>
      <c r="L766" t="s">
        <v>32</v>
      </c>
      <c r="M766" t="str">
        <f t="shared" si="34"/>
        <v>South South</v>
      </c>
      <c r="N766" t="s">
        <v>56</v>
      </c>
      <c r="O766">
        <v>2018</v>
      </c>
      <c r="P766" t="str">
        <f t="shared" si="35"/>
        <v>Francophone</v>
      </c>
    </row>
    <row r="767" spans="1:16">
      <c r="A767">
        <v>10866</v>
      </c>
      <c r="B767" t="s">
        <v>60</v>
      </c>
      <c r="C767" t="s">
        <v>61</v>
      </c>
      <c r="D767" t="s">
        <v>30</v>
      </c>
      <c r="E767" t="str">
        <f t="shared" si="33"/>
        <v>Castle Lite</v>
      </c>
      <c r="F767">
        <v>180</v>
      </c>
      <c r="G767">
        <v>450</v>
      </c>
      <c r="H767">
        <v>849</v>
      </c>
      <c r="I767">
        <v>382050</v>
      </c>
      <c r="J767">
        <v>229230</v>
      </c>
      <c r="K767" t="s">
        <v>19</v>
      </c>
      <c r="L767" t="s">
        <v>38</v>
      </c>
      <c r="M767" t="str">
        <f t="shared" si="34"/>
        <v>North West</v>
      </c>
      <c r="N767" t="s">
        <v>59</v>
      </c>
      <c r="O767">
        <v>2018</v>
      </c>
      <c r="P767" t="str">
        <f t="shared" si="35"/>
        <v>Anglophone</v>
      </c>
    </row>
    <row r="768" spans="1:16">
      <c r="A768">
        <v>10867</v>
      </c>
      <c r="B768" t="s">
        <v>66</v>
      </c>
      <c r="C768" t="s">
        <v>67</v>
      </c>
      <c r="D768" t="s">
        <v>36</v>
      </c>
      <c r="E768" t="str">
        <f t="shared" si="33"/>
        <v>Eagle Lager</v>
      </c>
      <c r="F768">
        <v>170</v>
      </c>
      <c r="G768">
        <v>250</v>
      </c>
      <c r="H768">
        <v>997</v>
      </c>
      <c r="I768">
        <v>249250</v>
      </c>
      <c r="J768">
        <v>79760</v>
      </c>
      <c r="K768" t="s">
        <v>25</v>
      </c>
      <c r="L768" t="s">
        <v>44</v>
      </c>
      <c r="M768" t="str">
        <f t="shared" si="34"/>
        <v>North Central</v>
      </c>
      <c r="N768" t="s">
        <v>62</v>
      </c>
      <c r="O768">
        <v>2017</v>
      </c>
      <c r="P768" t="str">
        <f t="shared" si="35"/>
        <v>Anglophone</v>
      </c>
    </row>
    <row r="769" spans="1:16">
      <c r="A769">
        <v>10868</v>
      </c>
      <c r="B769" t="s">
        <v>64</v>
      </c>
      <c r="C769" t="s">
        <v>65</v>
      </c>
      <c r="D769" t="s">
        <v>42</v>
      </c>
      <c r="E769" t="str">
        <f t="shared" si="33"/>
        <v>Hero</v>
      </c>
      <c r="F769">
        <v>150</v>
      </c>
      <c r="G769">
        <v>200</v>
      </c>
      <c r="H769">
        <v>842</v>
      </c>
      <c r="I769">
        <v>168400</v>
      </c>
      <c r="J769">
        <v>42100</v>
      </c>
      <c r="K769" t="s">
        <v>31</v>
      </c>
      <c r="L769" t="s">
        <v>47</v>
      </c>
      <c r="M769" t="str">
        <f t="shared" si="34"/>
        <v>North Central</v>
      </c>
      <c r="N769" t="s">
        <v>63</v>
      </c>
      <c r="O769">
        <v>2017</v>
      </c>
      <c r="P769" t="str">
        <f t="shared" si="35"/>
        <v>Francophone</v>
      </c>
    </row>
    <row r="770" spans="1:16">
      <c r="A770">
        <v>10869</v>
      </c>
      <c r="B770" t="s">
        <v>60</v>
      </c>
      <c r="C770" t="s">
        <v>61</v>
      </c>
      <c r="D770" t="s">
        <v>46</v>
      </c>
      <c r="E770" t="str">
        <f t="shared" ref="E770:E833" si="36">PROPER(D770)</f>
        <v>Beta Malt</v>
      </c>
      <c r="F770">
        <v>80</v>
      </c>
      <c r="G770">
        <v>150</v>
      </c>
      <c r="H770">
        <v>866</v>
      </c>
      <c r="I770">
        <v>129900</v>
      </c>
      <c r="J770">
        <v>60620</v>
      </c>
      <c r="K770" t="s">
        <v>37</v>
      </c>
      <c r="L770" t="s">
        <v>20</v>
      </c>
      <c r="M770" t="str">
        <f t="shared" si="34"/>
        <v>South East</v>
      </c>
      <c r="N770" t="s">
        <v>21</v>
      </c>
      <c r="O770">
        <v>2019</v>
      </c>
      <c r="P770" t="str">
        <f t="shared" si="35"/>
        <v>Francophone</v>
      </c>
    </row>
    <row r="771" spans="1:16">
      <c r="A771">
        <v>10870</v>
      </c>
      <c r="B771" t="s">
        <v>22</v>
      </c>
      <c r="C771" t="s">
        <v>23</v>
      </c>
      <c r="D771" t="s">
        <v>51</v>
      </c>
      <c r="E771" t="str">
        <f t="shared" si="36"/>
        <v>Grand Malt</v>
      </c>
      <c r="F771">
        <v>90</v>
      </c>
      <c r="G771">
        <v>150</v>
      </c>
      <c r="H771">
        <v>904</v>
      </c>
      <c r="I771">
        <v>135600</v>
      </c>
      <c r="J771">
        <v>54240</v>
      </c>
      <c r="K771" t="s">
        <v>43</v>
      </c>
      <c r="L771" t="s">
        <v>26</v>
      </c>
      <c r="M771" t="str">
        <f t="shared" ref="M771:M834" si="37">IF(L771="Southeast","South East",IF(L771="west","West",IF(L771="southsouth","South South",IF(L771="northwest","North West",IF(L771="northeast","North East","North Central")))))</f>
        <v>West</v>
      </c>
      <c r="N771" t="s">
        <v>27</v>
      </c>
      <c r="O771">
        <v>2018</v>
      </c>
      <c r="P771" t="str">
        <f t="shared" ref="P771:P834" si="38">IF(K771="Ghana","Anglophone",IF(K771="Nigeria","Anglophone","Francophone"))</f>
        <v>Francophone</v>
      </c>
    </row>
    <row r="772" spans="1:16">
      <c r="A772">
        <v>10871</v>
      </c>
      <c r="B772" t="s">
        <v>64</v>
      </c>
      <c r="C772" t="s">
        <v>65</v>
      </c>
      <c r="D772" t="s">
        <v>18</v>
      </c>
      <c r="E772" t="str">
        <f t="shared" si="36"/>
        <v>Trophy</v>
      </c>
      <c r="F772">
        <v>150</v>
      </c>
      <c r="G772">
        <v>200</v>
      </c>
      <c r="H772">
        <v>977</v>
      </c>
      <c r="I772">
        <v>195400</v>
      </c>
      <c r="J772">
        <v>48850</v>
      </c>
      <c r="K772" t="s">
        <v>19</v>
      </c>
      <c r="L772" t="s">
        <v>32</v>
      </c>
      <c r="M772" t="str">
        <f t="shared" si="37"/>
        <v>South South</v>
      </c>
      <c r="N772" t="s">
        <v>33</v>
      </c>
      <c r="O772">
        <v>2018</v>
      </c>
      <c r="P772" t="str">
        <f t="shared" si="38"/>
        <v>Anglophone</v>
      </c>
    </row>
    <row r="773" spans="1:16">
      <c r="A773">
        <v>10872</v>
      </c>
      <c r="B773" t="s">
        <v>34</v>
      </c>
      <c r="C773" t="s">
        <v>35</v>
      </c>
      <c r="D773" t="s">
        <v>24</v>
      </c>
      <c r="E773" t="str">
        <f t="shared" si="36"/>
        <v>Budweiser</v>
      </c>
      <c r="F773">
        <v>250</v>
      </c>
      <c r="G773">
        <v>500</v>
      </c>
      <c r="H773">
        <v>848</v>
      </c>
      <c r="I773">
        <v>424000</v>
      </c>
      <c r="J773">
        <v>212000</v>
      </c>
      <c r="K773" t="s">
        <v>25</v>
      </c>
      <c r="L773" t="s">
        <v>38</v>
      </c>
      <c r="M773" t="str">
        <f t="shared" si="37"/>
        <v>North West</v>
      </c>
      <c r="N773" t="s">
        <v>39</v>
      </c>
      <c r="O773">
        <v>2017</v>
      </c>
      <c r="P773" t="str">
        <f t="shared" si="38"/>
        <v>Anglophone</v>
      </c>
    </row>
    <row r="774" spans="1:16">
      <c r="A774">
        <v>10873</v>
      </c>
      <c r="B774" t="s">
        <v>28</v>
      </c>
      <c r="C774" t="s">
        <v>29</v>
      </c>
      <c r="D774" t="s">
        <v>30</v>
      </c>
      <c r="E774" t="str">
        <f t="shared" si="36"/>
        <v>Castle Lite</v>
      </c>
      <c r="F774">
        <v>180</v>
      </c>
      <c r="G774">
        <v>450</v>
      </c>
      <c r="H774">
        <v>924</v>
      </c>
      <c r="I774">
        <v>415800</v>
      </c>
      <c r="J774">
        <v>249480</v>
      </c>
      <c r="K774" t="s">
        <v>31</v>
      </c>
      <c r="L774" t="s">
        <v>44</v>
      </c>
      <c r="M774" t="str">
        <f t="shared" si="37"/>
        <v>North Central</v>
      </c>
      <c r="N774" t="s">
        <v>45</v>
      </c>
      <c r="O774">
        <v>2017</v>
      </c>
      <c r="P774" t="str">
        <f t="shared" si="38"/>
        <v>Francophone</v>
      </c>
    </row>
    <row r="775" spans="1:16">
      <c r="A775">
        <v>10874</v>
      </c>
      <c r="B775" t="s">
        <v>16</v>
      </c>
      <c r="C775" t="s">
        <v>17</v>
      </c>
      <c r="D775" t="s">
        <v>36</v>
      </c>
      <c r="E775" t="str">
        <f t="shared" si="36"/>
        <v>Eagle Lager</v>
      </c>
      <c r="F775">
        <v>170</v>
      </c>
      <c r="G775">
        <v>250</v>
      </c>
      <c r="H775">
        <v>977</v>
      </c>
      <c r="I775">
        <v>244250</v>
      </c>
      <c r="J775">
        <v>78160</v>
      </c>
      <c r="K775" t="s">
        <v>37</v>
      </c>
      <c r="L775" t="s">
        <v>47</v>
      </c>
      <c r="M775" t="str">
        <f t="shared" si="37"/>
        <v>North Central</v>
      </c>
      <c r="N775" t="s">
        <v>48</v>
      </c>
      <c r="O775">
        <v>2019</v>
      </c>
      <c r="P775" t="str">
        <f t="shared" si="38"/>
        <v>Francophone</v>
      </c>
    </row>
    <row r="776" spans="1:16">
      <c r="A776">
        <v>10875</v>
      </c>
      <c r="B776" t="s">
        <v>40</v>
      </c>
      <c r="C776" t="s">
        <v>41</v>
      </c>
      <c r="D776" t="s">
        <v>42</v>
      </c>
      <c r="E776" t="str">
        <f t="shared" si="36"/>
        <v>Hero</v>
      </c>
      <c r="F776">
        <v>150</v>
      </c>
      <c r="G776">
        <v>200</v>
      </c>
      <c r="H776">
        <v>771</v>
      </c>
      <c r="I776">
        <v>154200</v>
      </c>
      <c r="J776">
        <v>38550</v>
      </c>
      <c r="K776" t="s">
        <v>43</v>
      </c>
      <c r="L776" t="s">
        <v>20</v>
      </c>
      <c r="M776" t="str">
        <f t="shared" si="37"/>
        <v>South East</v>
      </c>
      <c r="N776" t="s">
        <v>52</v>
      </c>
      <c r="O776">
        <v>2017</v>
      </c>
      <c r="P776" t="str">
        <f t="shared" si="38"/>
        <v>Francophone</v>
      </c>
    </row>
    <row r="777" spans="1:16">
      <c r="A777">
        <v>10876</v>
      </c>
      <c r="B777" t="s">
        <v>57</v>
      </c>
      <c r="C777" t="s">
        <v>58</v>
      </c>
      <c r="D777" t="s">
        <v>46</v>
      </c>
      <c r="E777" t="str">
        <f t="shared" si="36"/>
        <v>Beta Malt</v>
      </c>
      <c r="F777">
        <v>80</v>
      </c>
      <c r="G777">
        <v>150</v>
      </c>
      <c r="H777">
        <v>862</v>
      </c>
      <c r="I777">
        <v>129300</v>
      </c>
      <c r="J777">
        <v>60340</v>
      </c>
      <c r="K777" t="s">
        <v>19</v>
      </c>
      <c r="L777" t="s">
        <v>26</v>
      </c>
      <c r="M777" t="str">
        <f t="shared" si="37"/>
        <v>West</v>
      </c>
      <c r="N777" t="s">
        <v>53</v>
      </c>
      <c r="O777">
        <v>2017</v>
      </c>
      <c r="P777" t="str">
        <f t="shared" si="38"/>
        <v>Anglophone</v>
      </c>
    </row>
    <row r="778" spans="1:16">
      <c r="A778">
        <v>10877</v>
      </c>
      <c r="B778" t="s">
        <v>22</v>
      </c>
      <c r="C778" t="s">
        <v>23</v>
      </c>
      <c r="D778" t="s">
        <v>51</v>
      </c>
      <c r="E778" t="str">
        <f t="shared" si="36"/>
        <v>Grand Malt</v>
      </c>
      <c r="F778">
        <v>90</v>
      </c>
      <c r="G778">
        <v>150</v>
      </c>
      <c r="H778">
        <v>716</v>
      </c>
      <c r="I778">
        <v>107400</v>
      </c>
      <c r="J778">
        <v>42960</v>
      </c>
      <c r="K778" t="s">
        <v>25</v>
      </c>
      <c r="L778" t="s">
        <v>32</v>
      </c>
      <c r="M778" t="str">
        <f t="shared" si="37"/>
        <v>South South</v>
      </c>
      <c r="N778" t="s">
        <v>56</v>
      </c>
      <c r="O778">
        <v>2019</v>
      </c>
      <c r="P778" t="str">
        <f t="shared" si="38"/>
        <v>Anglophone</v>
      </c>
    </row>
    <row r="779" spans="1:16">
      <c r="A779">
        <v>10878</v>
      </c>
      <c r="B779" t="s">
        <v>22</v>
      </c>
      <c r="C779" t="s">
        <v>23</v>
      </c>
      <c r="D779" t="s">
        <v>18</v>
      </c>
      <c r="E779" t="str">
        <f t="shared" si="36"/>
        <v>Trophy</v>
      </c>
      <c r="F779">
        <v>150</v>
      </c>
      <c r="G779">
        <v>200</v>
      </c>
      <c r="H779">
        <v>923</v>
      </c>
      <c r="I779">
        <v>184600</v>
      </c>
      <c r="J779">
        <v>46150</v>
      </c>
      <c r="K779" t="s">
        <v>31</v>
      </c>
      <c r="L779" t="s">
        <v>38</v>
      </c>
      <c r="M779" t="str">
        <f t="shared" si="37"/>
        <v>North West</v>
      </c>
      <c r="N779" t="s">
        <v>59</v>
      </c>
      <c r="O779">
        <v>2017</v>
      </c>
      <c r="P779" t="str">
        <f t="shared" si="38"/>
        <v>Francophone</v>
      </c>
    </row>
    <row r="780" spans="1:16">
      <c r="A780">
        <v>10879</v>
      </c>
      <c r="B780" t="s">
        <v>66</v>
      </c>
      <c r="C780" t="s">
        <v>67</v>
      </c>
      <c r="D780" t="s">
        <v>24</v>
      </c>
      <c r="E780" t="str">
        <f t="shared" si="36"/>
        <v>Budweiser</v>
      </c>
      <c r="F780">
        <v>250</v>
      </c>
      <c r="G780">
        <v>500</v>
      </c>
      <c r="H780">
        <v>729</v>
      </c>
      <c r="I780">
        <v>364500</v>
      </c>
      <c r="J780">
        <v>182250</v>
      </c>
      <c r="K780" t="s">
        <v>37</v>
      </c>
      <c r="L780" t="s">
        <v>44</v>
      </c>
      <c r="M780" t="str">
        <f t="shared" si="37"/>
        <v>North Central</v>
      </c>
      <c r="N780" t="s">
        <v>62</v>
      </c>
      <c r="O780">
        <v>2018</v>
      </c>
      <c r="P780" t="str">
        <f t="shared" si="38"/>
        <v>Francophone</v>
      </c>
    </row>
    <row r="781" spans="1:16">
      <c r="A781">
        <v>10880</v>
      </c>
      <c r="B781" t="s">
        <v>34</v>
      </c>
      <c r="C781" t="s">
        <v>35</v>
      </c>
      <c r="D781" t="s">
        <v>30</v>
      </c>
      <c r="E781" t="str">
        <f t="shared" si="36"/>
        <v>Castle Lite</v>
      </c>
      <c r="F781">
        <v>180</v>
      </c>
      <c r="G781">
        <v>450</v>
      </c>
      <c r="H781">
        <v>766</v>
      </c>
      <c r="I781">
        <v>344700</v>
      </c>
      <c r="J781">
        <v>206820</v>
      </c>
      <c r="K781" t="s">
        <v>43</v>
      </c>
      <c r="L781" t="s">
        <v>47</v>
      </c>
      <c r="M781" t="str">
        <f t="shared" si="37"/>
        <v>North Central</v>
      </c>
      <c r="N781" t="s">
        <v>63</v>
      </c>
      <c r="O781">
        <v>2017</v>
      </c>
      <c r="P781" t="str">
        <f t="shared" si="38"/>
        <v>Francophone</v>
      </c>
    </row>
    <row r="782" spans="1:16">
      <c r="A782">
        <v>10881</v>
      </c>
      <c r="B782" t="s">
        <v>54</v>
      </c>
      <c r="C782" t="s">
        <v>55</v>
      </c>
      <c r="D782" t="s">
        <v>36</v>
      </c>
      <c r="E782" t="str">
        <f t="shared" si="36"/>
        <v>Eagle Lager</v>
      </c>
      <c r="F782">
        <v>170</v>
      </c>
      <c r="G782">
        <v>250</v>
      </c>
      <c r="H782">
        <v>704</v>
      </c>
      <c r="I782">
        <v>176000</v>
      </c>
      <c r="J782">
        <v>56320</v>
      </c>
      <c r="K782" t="s">
        <v>19</v>
      </c>
      <c r="L782" t="s">
        <v>20</v>
      </c>
      <c r="M782" t="str">
        <f t="shared" si="37"/>
        <v>South East</v>
      </c>
      <c r="N782" t="s">
        <v>21</v>
      </c>
      <c r="O782">
        <v>2019</v>
      </c>
      <c r="P782" t="str">
        <f t="shared" si="38"/>
        <v>Anglophone</v>
      </c>
    </row>
    <row r="783" spans="1:16">
      <c r="A783">
        <v>10882</v>
      </c>
      <c r="B783" t="s">
        <v>66</v>
      </c>
      <c r="C783" t="s">
        <v>67</v>
      </c>
      <c r="D783" t="s">
        <v>42</v>
      </c>
      <c r="E783" t="str">
        <f t="shared" si="36"/>
        <v>Hero</v>
      </c>
      <c r="F783">
        <v>150</v>
      </c>
      <c r="G783">
        <v>200</v>
      </c>
      <c r="H783">
        <v>823</v>
      </c>
      <c r="I783">
        <v>164600</v>
      </c>
      <c r="J783">
        <v>41150</v>
      </c>
      <c r="K783" t="s">
        <v>25</v>
      </c>
      <c r="L783" t="s">
        <v>26</v>
      </c>
      <c r="M783" t="str">
        <f t="shared" si="37"/>
        <v>West</v>
      </c>
      <c r="N783" t="s">
        <v>27</v>
      </c>
      <c r="O783">
        <v>2018</v>
      </c>
      <c r="P783" t="str">
        <f t="shared" si="38"/>
        <v>Anglophone</v>
      </c>
    </row>
    <row r="784" spans="1:16">
      <c r="A784">
        <v>10883</v>
      </c>
      <c r="B784" t="s">
        <v>28</v>
      </c>
      <c r="C784" t="s">
        <v>29</v>
      </c>
      <c r="D784" t="s">
        <v>46</v>
      </c>
      <c r="E784" t="str">
        <f t="shared" si="36"/>
        <v>Beta Malt</v>
      </c>
      <c r="F784">
        <v>80</v>
      </c>
      <c r="G784">
        <v>150</v>
      </c>
      <c r="H784">
        <v>869</v>
      </c>
      <c r="I784">
        <v>130350</v>
      </c>
      <c r="J784">
        <v>60830</v>
      </c>
      <c r="K784" t="s">
        <v>31</v>
      </c>
      <c r="L784" t="s">
        <v>32</v>
      </c>
      <c r="M784" t="str">
        <f t="shared" si="37"/>
        <v>South South</v>
      </c>
      <c r="N784" t="s">
        <v>33</v>
      </c>
      <c r="O784">
        <v>2017</v>
      </c>
      <c r="P784" t="str">
        <f t="shared" si="38"/>
        <v>Francophone</v>
      </c>
    </row>
    <row r="785" spans="1:16">
      <c r="A785">
        <v>10884</v>
      </c>
      <c r="B785" t="s">
        <v>22</v>
      </c>
      <c r="C785" t="s">
        <v>23</v>
      </c>
      <c r="D785" t="s">
        <v>51</v>
      </c>
      <c r="E785" t="str">
        <f t="shared" si="36"/>
        <v>Grand Malt</v>
      </c>
      <c r="F785">
        <v>90</v>
      </c>
      <c r="G785">
        <v>150</v>
      </c>
      <c r="H785">
        <v>928</v>
      </c>
      <c r="I785">
        <v>139200</v>
      </c>
      <c r="J785">
        <v>55680</v>
      </c>
      <c r="K785" t="s">
        <v>37</v>
      </c>
      <c r="L785" t="s">
        <v>38</v>
      </c>
      <c r="M785" t="str">
        <f t="shared" si="37"/>
        <v>North West</v>
      </c>
      <c r="N785" t="s">
        <v>39</v>
      </c>
      <c r="O785">
        <v>2019</v>
      </c>
      <c r="P785" t="str">
        <f t="shared" si="38"/>
        <v>Francophone</v>
      </c>
    </row>
    <row r="786" spans="1:16">
      <c r="A786">
        <v>10885</v>
      </c>
      <c r="B786" t="s">
        <v>28</v>
      </c>
      <c r="C786" t="s">
        <v>29</v>
      </c>
      <c r="D786" t="s">
        <v>18</v>
      </c>
      <c r="E786" t="str">
        <f t="shared" si="36"/>
        <v>Trophy</v>
      </c>
      <c r="F786">
        <v>150</v>
      </c>
      <c r="G786">
        <v>200</v>
      </c>
      <c r="H786">
        <v>903</v>
      </c>
      <c r="I786">
        <v>180600</v>
      </c>
      <c r="J786">
        <v>45150</v>
      </c>
      <c r="K786" t="s">
        <v>43</v>
      </c>
      <c r="L786" t="s">
        <v>44</v>
      </c>
      <c r="M786" t="str">
        <f t="shared" si="37"/>
        <v>North Central</v>
      </c>
      <c r="N786" t="s">
        <v>45</v>
      </c>
      <c r="O786">
        <v>2019</v>
      </c>
      <c r="P786" t="str">
        <f t="shared" si="38"/>
        <v>Francophone</v>
      </c>
    </row>
    <row r="787" spans="1:16">
      <c r="A787">
        <v>10886</v>
      </c>
      <c r="B787" t="s">
        <v>49</v>
      </c>
      <c r="C787" t="s">
        <v>50</v>
      </c>
      <c r="D787" t="s">
        <v>24</v>
      </c>
      <c r="E787" t="str">
        <f t="shared" si="36"/>
        <v>Budweiser</v>
      </c>
      <c r="F787">
        <v>250</v>
      </c>
      <c r="G787">
        <v>500</v>
      </c>
      <c r="H787">
        <v>916</v>
      </c>
      <c r="I787">
        <v>458000</v>
      </c>
      <c r="J787">
        <v>229000</v>
      </c>
      <c r="K787" t="s">
        <v>19</v>
      </c>
      <c r="L787" t="s">
        <v>47</v>
      </c>
      <c r="M787" t="str">
        <f t="shared" si="37"/>
        <v>North Central</v>
      </c>
      <c r="N787" t="s">
        <v>48</v>
      </c>
      <c r="O787">
        <v>2018</v>
      </c>
      <c r="P787" t="str">
        <f t="shared" si="38"/>
        <v>Anglophone</v>
      </c>
    </row>
    <row r="788" spans="1:16">
      <c r="A788">
        <v>10887</v>
      </c>
      <c r="B788" t="s">
        <v>40</v>
      </c>
      <c r="C788" t="s">
        <v>41</v>
      </c>
      <c r="D788" t="s">
        <v>30</v>
      </c>
      <c r="E788" t="str">
        <f t="shared" si="36"/>
        <v>Castle Lite</v>
      </c>
      <c r="F788">
        <v>180</v>
      </c>
      <c r="G788">
        <v>450</v>
      </c>
      <c r="H788">
        <v>988</v>
      </c>
      <c r="I788">
        <v>444600</v>
      </c>
      <c r="J788">
        <v>266760</v>
      </c>
      <c r="K788" t="s">
        <v>25</v>
      </c>
      <c r="L788" t="s">
        <v>20</v>
      </c>
      <c r="M788" t="str">
        <f t="shared" si="37"/>
        <v>South East</v>
      </c>
      <c r="N788" t="s">
        <v>52</v>
      </c>
      <c r="O788">
        <v>2018</v>
      </c>
      <c r="P788" t="str">
        <f t="shared" si="38"/>
        <v>Anglophone</v>
      </c>
    </row>
    <row r="789" spans="1:16">
      <c r="A789">
        <v>10888</v>
      </c>
      <c r="B789" t="s">
        <v>16</v>
      </c>
      <c r="C789" t="s">
        <v>17</v>
      </c>
      <c r="D789" t="s">
        <v>36</v>
      </c>
      <c r="E789" t="str">
        <f t="shared" si="36"/>
        <v>Eagle Lager</v>
      </c>
      <c r="F789">
        <v>170</v>
      </c>
      <c r="G789">
        <v>250</v>
      </c>
      <c r="H789">
        <v>905</v>
      </c>
      <c r="I789">
        <v>226250</v>
      </c>
      <c r="J789">
        <v>72400</v>
      </c>
      <c r="K789" t="s">
        <v>31</v>
      </c>
      <c r="L789" t="s">
        <v>26</v>
      </c>
      <c r="M789" t="str">
        <f t="shared" si="37"/>
        <v>West</v>
      </c>
      <c r="N789" t="s">
        <v>53</v>
      </c>
      <c r="O789">
        <v>2017</v>
      </c>
      <c r="P789" t="str">
        <f t="shared" si="38"/>
        <v>Francophone</v>
      </c>
    </row>
    <row r="790" spans="1:16">
      <c r="A790">
        <v>10889</v>
      </c>
      <c r="B790" t="s">
        <v>16</v>
      </c>
      <c r="C790" t="s">
        <v>17</v>
      </c>
      <c r="D790" t="s">
        <v>42</v>
      </c>
      <c r="E790" t="str">
        <f t="shared" si="36"/>
        <v>Hero</v>
      </c>
      <c r="F790">
        <v>150</v>
      </c>
      <c r="G790">
        <v>200</v>
      </c>
      <c r="H790">
        <v>947</v>
      </c>
      <c r="I790">
        <v>189400</v>
      </c>
      <c r="J790">
        <v>47350</v>
      </c>
      <c r="K790" t="s">
        <v>37</v>
      </c>
      <c r="L790" t="s">
        <v>32</v>
      </c>
      <c r="M790" t="str">
        <f t="shared" si="37"/>
        <v>South South</v>
      </c>
      <c r="N790" t="s">
        <v>56</v>
      </c>
      <c r="O790">
        <v>2018</v>
      </c>
      <c r="P790" t="str">
        <f t="shared" si="38"/>
        <v>Francophone</v>
      </c>
    </row>
    <row r="791" spans="1:16">
      <c r="A791">
        <v>10890</v>
      </c>
      <c r="B791" t="s">
        <v>40</v>
      </c>
      <c r="C791" t="s">
        <v>41</v>
      </c>
      <c r="D791" t="s">
        <v>46</v>
      </c>
      <c r="E791" t="str">
        <f t="shared" si="36"/>
        <v>Beta Malt</v>
      </c>
      <c r="F791">
        <v>80</v>
      </c>
      <c r="G791">
        <v>150</v>
      </c>
      <c r="H791">
        <v>926</v>
      </c>
      <c r="I791">
        <v>138900</v>
      </c>
      <c r="J791">
        <v>64820</v>
      </c>
      <c r="K791" t="s">
        <v>43</v>
      </c>
      <c r="L791" t="s">
        <v>38</v>
      </c>
      <c r="M791" t="str">
        <f t="shared" si="37"/>
        <v>North West</v>
      </c>
      <c r="N791" t="s">
        <v>59</v>
      </c>
      <c r="O791">
        <v>2017</v>
      </c>
      <c r="P791" t="str">
        <f t="shared" si="38"/>
        <v>Francophone</v>
      </c>
    </row>
    <row r="792" spans="1:16">
      <c r="A792">
        <v>10891</v>
      </c>
      <c r="B792" t="s">
        <v>16</v>
      </c>
      <c r="C792" t="s">
        <v>17</v>
      </c>
      <c r="D792" t="s">
        <v>51</v>
      </c>
      <c r="E792" t="str">
        <f t="shared" si="36"/>
        <v>Grand Malt</v>
      </c>
      <c r="F792">
        <v>90</v>
      </c>
      <c r="G792">
        <v>150</v>
      </c>
      <c r="H792">
        <v>907</v>
      </c>
      <c r="I792">
        <v>136050</v>
      </c>
      <c r="J792">
        <v>54420</v>
      </c>
      <c r="K792" t="s">
        <v>19</v>
      </c>
      <c r="L792" t="s">
        <v>44</v>
      </c>
      <c r="M792" t="str">
        <f t="shared" si="37"/>
        <v>North Central</v>
      </c>
      <c r="N792" t="s">
        <v>62</v>
      </c>
      <c r="O792">
        <v>2019</v>
      </c>
      <c r="P792" t="str">
        <f t="shared" si="38"/>
        <v>Anglophone</v>
      </c>
    </row>
    <row r="793" spans="1:16">
      <c r="A793">
        <v>10892</v>
      </c>
      <c r="B793" t="s">
        <v>22</v>
      </c>
      <c r="C793" t="s">
        <v>23</v>
      </c>
      <c r="D793" t="s">
        <v>18</v>
      </c>
      <c r="E793" t="str">
        <f t="shared" si="36"/>
        <v>Trophy</v>
      </c>
      <c r="F793">
        <v>150</v>
      </c>
      <c r="G793">
        <v>200</v>
      </c>
      <c r="H793">
        <v>848</v>
      </c>
      <c r="I793">
        <v>169600</v>
      </c>
      <c r="J793">
        <v>42400</v>
      </c>
      <c r="K793" t="s">
        <v>25</v>
      </c>
      <c r="L793" t="s">
        <v>47</v>
      </c>
      <c r="M793" t="str">
        <f t="shared" si="37"/>
        <v>North Central</v>
      </c>
      <c r="N793" t="s">
        <v>63</v>
      </c>
      <c r="O793">
        <v>2019</v>
      </c>
      <c r="P793" t="str">
        <f t="shared" si="38"/>
        <v>Anglophone</v>
      </c>
    </row>
    <row r="794" spans="1:16">
      <c r="A794">
        <v>10893</v>
      </c>
      <c r="B794" t="s">
        <v>28</v>
      </c>
      <c r="C794" t="s">
        <v>29</v>
      </c>
      <c r="D794" t="s">
        <v>24</v>
      </c>
      <c r="E794" t="str">
        <f t="shared" si="36"/>
        <v>Budweiser</v>
      </c>
      <c r="F794">
        <v>250</v>
      </c>
      <c r="G794">
        <v>500</v>
      </c>
      <c r="H794">
        <v>878</v>
      </c>
      <c r="I794">
        <v>439000</v>
      </c>
      <c r="J794">
        <v>219500</v>
      </c>
      <c r="K794" t="s">
        <v>31</v>
      </c>
      <c r="L794" t="s">
        <v>20</v>
      </c>
      <c r="M794" t="str">
        <f t="shared" si="37"/>
        <v>South East</v>
      </c>
      <c r="N794" t="s">
        <v>21</v>
      </c>
      <c r="O794">
        <v>2017</v>
      </c>
      <c r="P794" t="str">
        <f t="shared" si="38"/>
        <v>Francophone</v>
      </c>
    </row>
    <row r="795" spans="1:16">
      <c r="A795">
        <v>10894</v>
      </c>
      <c r="B795" t="s">
        <v>34</v>
      </c>
      <c r="C795" t="s">
        <v>35</v>
      </c>
      <c r="D795" t="s">
        <v>30</v>
      </c>
      <c r="E795" t="str">
        <f t="shared" si="36"/>
        <v>Castle Lite</v>
      </c>
      <c r="F795">
        <v>180</v>
      </c>
      <c r="G795">
        <v>450</v>
      </c>
      <c r="H795">
        <v>706</v>
      </c>
      <c r="I795">
        <v>317700</v>
      </c>
      <c r="J795">
        <v>190620</v>
      </c>
      <c r="K795" t="s">
        <v>37</v>
      </c>
      <c r="L795" t="s">
        <v>26</v>
      </c>
      <c r="M795" t="str">
        <f t="shared" si="37"/>
        <v>West</v>
      </c>
      <c r="N795" t="s">
        <v>27</v>
      </c>
      <c r="O795">
        <v>2018</v>
      </c>
      <c r="P795" t="str">
        <f t="shared" si="38"/>
        <v>Francophone</v>
      </c>
    </row>
    <row r="796" spans="1:16">
      <c r="A796">
        <v>10895</v>
      </c>
      <c r="B796" t="s">
        <v>40</v>
      </c>
      <c r="C796" t="s">
        <v>41</v>
      </c>
      <c r="D796" t="s">
        <v>36</v>
      </c>
      <c r="E796" t="str">
        <f t="shared" si="36"/>
        <v>Eagle Lager</v>
      </c>
      <c r="F796">
        <v>170</v>
      </c>
      <c r="G796">
        <v>250</v>
      </c>
      <c r="H796">
        <v>781</v>
      </c>
      <c r="I796">
        <v>195250</v>
      </c>
      <c r="J796">
        <v>62480</v>
      </c>
      <c r="K796" t="s">
        <v>43</v>
      </c>
      <c r="L796" t="s">
        <v>32</v>
      </c>
      <c r="M796" t="str">
        <f t="shared" si="37"/>
        <v>South South</v>
      </c>
      <c r="N796" t="s">
        <v>33</v>
      </c>
      <c r="O796">
        <v>2019</v>
      </c>
      <c r="P796" t="str">
        <f t="shared" si="38"/>
        <v>Francophone</v>
      </c>
    </row>
    <row r="797" spans="1:16">
      <c r="A797">
        <v>10896</v>
      </c>
      <c r="B797" t="s">
        <v>16</v>
      </c>
      <c r="C797" t="s">
        <v>17</v>
      </c>
      <c r="D797" t="s">
        <v>42</v>
      </c>
      <c r="E797" t="str">
        <f t="shared" si="36"/>
        <v>Hero</v>
      </c>
      <c r="F797">
        <v>150</v>
      </c>
      <c r="G797">
        <v>200</v>
      </c>
      <c r="H797">
        <v>818</v>
      </c>
      <c r="I797">
        <v>163600</v>
      </c>
      <c r="J797">
        <v>40900</v>
      </c>
      <c r="K797" t="s">
        <v>19</v>
      </c>
      <c r="L797" t="s">
        <v>38</v>
      </c>
      <c r="M797" t="str">
        <f t="shared" si="37"/>
        <v>North West</v>
      </c>
      <c r="N797" t="s">
        <v>39</v>
      </c>
      <c r="O797">
        <v>2017</v>
      </c>
      <c r="P797" t="str">
        <f t="shared" si="38"/>
        <v>Anglophone</v>
      </c>
    </row>
    <row r="798" spans="1:16">
      <c r="A798">
        <v>10897</v>
      </c>
      <c r="B798" t="s">
        <v>49</v>
      </c>
      <c r="C798" t="s">
        <v>50</v>
      </c>
      <c r="D798" t="s">
        <v>46</v>
      </c>
      <c r="E798" t="str">
        <f t="shared" si="36"/>
        <v>Beta Malt</v>
      </c>
      <c r="F798">
        <v>80</v>
      </c>
      <c r="G798">
        <v>150</v>
      </c>
      <c r="H798">
        <v>852</v>
      </c>
      <c r="I798">
        <v>127800</v>
      </c>
      <c r="J798">
        <v>59640</v>
      </c>
      <c r="K798" t="s">
        <v>25</v>
      </c>
      <c r="L798" t="s">
        <v>44</v>
      </c>
      <c r="M798" t="str">
        <f t="shared" si="37"/>
        <v>North Central</v>
      </c>
      <c r="N798" t="s">
        <v>45</v>
      </c>
      <c r="O798">
        <v>2017</v>
      </c>
      <c r="P798" t="str">
        <f t="shared" si="38"/>
        <v>Anglophone</v>
      </c>
    </row>
    <row r="799" spans="1:16">
      <c r="A799">
        <v>10898</v>
      </c>
      <c r="B799" t="s">
        <v>34</v>
      </c>
      <c r="C799" t="s">
        <v>35</v>
      </c>
      <c r="D799" t="s">
        <v>51</v>
      </c>
      <c r="E799" t="str">
        <f t="shared" si="36"/>
        <v>Grand Malt</v>
      </c>
      <c r="F799">
        <v>90</v>
      </c>
      <c r="G799">
        <v>150</v>
      </c>
      <c r="H799">
        <v>786</v>
      </c>
      <c r="I799">
        <v>117900</v>
      </c>
      <c r="J799">
        <v>47160</v>
      </c>
      <c r="K799" t="s">
        <v>31</v>
      </c>
      <c r="L799" t="s">
        <v>47</v>
      </c>
      <c r="M799" t="str">
        <f t="shared" si="37"/>
        <v>North Central</v>
      </c>
      <c r="N799" t="s">
        <v>48</v>
      </c>
      <c r="O799">
        <v>2019</v>
      </c>
      <c r="P799" t="str">
        <f t="shared" si="38"/>
        <v>Francophone</v>
      </c>
    </row>
    <row r="800" spans="1:16">
      <c r="A800">
        <v>10899</v>
      </c>
      <c r="B800" t="s">
        <v>54</v>
      </c>
      <c r="C800" t="s">
        <v>55</v>
      </c>
      <c r="D800" t="s">
        <v>18</v>
      </c>
      <c r="E800" t="str">
        <f t="shared" si="36"/>
        <v>Trophy</v>
      </c>
      <c r="F800">
        <v>150</v>
      </c>
      <c r="G800">
        <v>200</v>
      </c>
      <c r="H800">
        <v>1000</v>
      </c>
      <c r="I800">
        <v>200000</v>
      </c>
      <c r="J800">
        <v>50000</v>
      </c>
      <c r="K800" t="s">
        <v>37</v>
      </c>
      <c r="L800" t="s">
        <v>20</v>
      </c>
      <c r="M800" t="str">
        <f t="shared" si="37"/>
        <v>South East</v>
      </c>
      <c r="N800" t="s">
        <v>52</v>
      </c>
      <c r="O800">
        <v>2018</v>
      </c>
      <c r="P800" t="str">
        <f t="shared" si="38"/>
        <v>Francophone</v>
      </c>
    </row>
    <row r="801" spans="1:16">
      <c r="A801">
        <v>10900</v>
      </c>
      <c r="B801" t="s">
        <v>57</v>
      </c>
      <c r="C801" t="s">
        <v>58</v>
      </c>
      <c r="D801" t="s">
        <v>24</v>
      </c>
      <c r="E801" t="str">
        <f t="shared" si="36"/>
        <v>Budweiser</v>
      </c>
      <c r="F801">
        <v>250</v>
      </c>
      <c r="G801">
        <v>500</v>
      </c>
      <c r="H801">
        <v>952</v>
      </c>
      <c r="I801">
        <v>476000</v>
      </c>
      <c r="J801">
        <v>238000</v>
      </c>
      <c r="K801" t="s">
        <v>43</v>
      </c>
      <c r="L801" t="s">
        <v>26</v>
      </c>
      <c r="M801" t="str">
        <f t="shared" si="37"/>
        <v>West</v>
      </c>
      <c r="N801" t="s">
        <v>53</v>
      </c>
      <c r="O801">
        <v>2017</v>
      </c>
      <c r="P801" t="str">
        <f t="shared" si="38"/>
        <v>Francophone</v>
      </c>
    </row>
    <row r="802" spans="1:16">
      <c r="A802">
        <v>10901</v>
      </c>
      <c r="B802" t="s">
        <v>60</v>
      </c>
      <c r="C802" t="s">
        <v>61</v>
      </c>
      <c r="D802" t="s">
        <v>30</v>
      </c>
      <c r="E802" t="str">
        <f t="shared" si="36"/>
        <v>Castle Lite</v>
      </c>
      <c r="F802">
        <v>180</v>
      </c>
      <c r="G802">
        <v>450</v>
      </c>
      <c r="H802">
        <v>839</v>
      </c>
      <c r="I802">
        <v>377550</v>
      </c>
      <c r="J802">
        <v>226530</v>
      </c>
      <c r="K802" t="s">
        <v>19</v>
      </c>
      <c r="L802" t="s">
        <v>32</v>
      </c>
      <c r="M802" t="str">
        <f t="shared" si="37"/>
        <v>South South</v>
      </c>
      <c r="N802" t="s">
        <v>56</v>
      </c>
      <c r="O802">
        <v>2018</v>
      </c>
      <c r="P802" t="str">
        <f t="shared" si="38"/>
        <v>Anglophone</v>
      </c>
    </row>
    <row r="803" spans="1:16">
      <c r="A803">
        <v>10902</v>
      </c>
      <c r="B803" t="s">
        <v>34</v>
      </c>
      <c r="C803" t="s">
        <v>35</v>
      </c>
      <c r="D803" t="s">
        <v>36</v>
      </c>
      <c r="E803" t="str">
        <f t="shared" si="36"/>
        <v>Eagle Lager</v>
      </c>
      <c r="F803">
        <v>170</v>
      </c>
      <c r="G803">
        <v>250</v>
      </c>
      <c r="H803">
        <v>952</v>
      </c>
      <c r="I803">
        <v>238000</v>
      </c>
      <c r="J803">
        <v>76160</v>
      </c>
      <c r="K803" t="s">
        <v>25</v>
      </c>
      <c r="L803" t="s">
        <v>38</v>
      </c>
      <c r="M803" t="str">
        <f t="shared" si="37"/>
        <v>North West</v>
      </c>
      <c r="N803" t="s">
        <v>59</v>
      </c>
      <c r="O803">
        <v>2017</v>
      </c>
      <c r="P803" t="str">
        <f t="shared" si="38"/>
        <v>Anglophone</v>
      </c>
    </row>
    <row r="804" spans="1:16">
      <c r="A804">
        <v>10903</v>
      </c>
      <c r="B804" t="s">
        <v>64</v>
      </c>
      <c r="C804" t="s">
        <v>65</v>
      </c>
      <c r="D804" t="s">
        <v>42</v>
      </c>
      <c r="E804" t="str">
        <f t="shared" si="36"/>
        <v>Hero</v>
      </c>
      <c r="F804">
        <v>150</v>
      </c>
      <c r="G804">
        <v>200</v>
      </c>
      <c r="H804">
        <v>777</v>
      </c>
      <c r="I804">
        <v>155400</v>
      </c>
      <c r="J804">
        <v>38850</v>
      </c>
      <c r="K804" t="s">
        <v>31</v>
      </c>
      <c r="L804" t="s">
        <v>44</v>
      </c>
      <c r="M804" t="str">
        <f t="shared" si="37"/>
        <v>North Central</v>
      </c>
      <c r="N804" t="s">
        <v>62</v>
      </c>
      <c r="O804">
        <v>2017</v>
      </c>
      <c r="P804" t="str">
        <f t="shared" si="38"/>
        <v>Francophone</v>
      </c>
    </row>
    <row r="805" spans="1:16">
      <c r="A805">
        <v>10904</v>
      </c>
      <c r="B805" t="s">
        <v>34</v>
      </c>
      <c r="C805" t="s">
        <v>35</v>
      </c>
      <c r="D805" t="s">
        <v>46</v>
      </c>
      <c r="E805" t="str">
        <f t="shared" si="36"/>
        <v>Beta Malt</v>
      </c>
      <c r="F805">
        <v>80</v>
      </c>
      <c r="G805">
        <v>150</v>
      </c>
      <c r="H805">
        <v>864</v>
      </c>
      <c r="I805">
        <v>129600</v>
      </c>
      <c r="J805">
        <v>60480</v>
      </c>
      <c r="K805" t="s">
        <v>37</v>
      </c>
      <c r="L805" t="s">
        <v>47</v>
      </c>
      <c r="M805" t="str">
        <f t="shared" si="37"/>
        <v>North Central</v>
      </c>
      <c r="N805" t="s">
        <v>63</v>
      </c>
      <c r="O805">
        <v>2018</v>
      </c>
      <c r="P805" t="str">
        <f t="shared" si="38"/>
        <v>Francophone</v>
      </c>
    </row>
    <row r="806" spans="1:16">
      <c r="A806">
        <v>10905</v>
      </c>
      <c r="B806" t="s">
        <v>54</v>
      </c>
      <c r="C806" t="s">
        <v>55</v>
      </c>
      <c r="D806" t="s">
        <v>51</v>
      </c>
      <c r="E806" t="str">
        <f t="shared" si="36"/>
        <v>Grand Malt</v>
      </c>
      <c r="F806">
        <v>90</v>
      </c>
      <c r="G806">
        <v>150</v>
      </c>
      <c r="H806">
        <v>934</v>
      </c>
      <c r="I806">
        <v>140100</v>
      </c>
      <c r="J806">
        <v>56040</v>
      </c>
      <c r="K806" t="s">
        <v>43</v>
      </c>
      <c r="L806" t="s">
        <v>20</v>
      </c>
      <c r="M806" t="str">
        <f t="shared" si="37"/>
        <v>South East</v>
      </c>
      <c r="N806" t="s">
        <v>21</v>
      </c>
      <c r="O806">
        <v>2017</v>
      </c>
      <c r="P806" t="str">
        <f t="shared" si="38"/>
        <v>Francophone</v>
      </c>
    </row>
    <row r="807" spans="1:16">
      <c r="A807">
        <v>10906</v>
      </c>
      <c r="B807" t="s">
        <v>34</v>
      </c>
      <c r="C807" t="s">
        <v>35</v>
      </c>
      <c r="D807" t="s">
        <v>18</v>
      </c>
      <c r="E807" t="str">
        <f t="shared" si="36"/>
        <v>Trophy</v>
      </c>
      <c r="F807">
        <v>150</v>
      </c>
      <c r="G807">
        <v>200</v>
      </c>
      <c r="H807">
        <v>902</v>
      </c>
      <c r="I807">
        <v>180400</v>
      </c>
      <c r="J807">
        <v>45100</v>
      </c>
      <c r="K807" t="s">
        <v>19</v>
      </c>
      <c r="L807" t="s">
        <v>26</v>
      </c>
      <c r="M807" t="str">
        <f t="shared" si="37"/>
        <v>West</v>
      </c>
      <c r="N807" t="s">
        <v>27</v>
      </c>
      <c r="O807">
        <v>2018</v>
      </c>
      <c r="P807" t="str">
        <f t="shared" si="38"/>
        <v>Anglophone</v>
      </c>
    </row>
    <row r="808" spans="1:16">
      <c r="A808">
        <v>10907</v>
      </c>
      <c r="B808" t="s">
        <v>60</v>
      </c>
      <c r="C808" t="s">
        <v>61</v>
      </c>
      <c r="D808" t="s">
        <v>24</v>
      </c>
      <c r="E808" t="str">
        <f t="shared" si="36"/>
        <v>Budweiser</v>
      </c>
      <c r="F808">
        <v>250</v>
      </c>
      <c r="G808">
        <v>500</v>
      </c>
      <c r="H808">
        <v>793</v>
      </c>
      <c r="I808">
        <v>396500</v>
      </c>
      <c r="J808">
        <v>198250</v>
      </c>
      <c r="K808" t="s">
        <v>25</v>
      </c>
      <c r="L808" t="s">
        <v>32</v>
      </c>
      <c r="M808" t="str">
        <f t="shared" si="37"/>
        <v>South South</v>
      </c>
      <c r="N808" t="s">
        <v>33</v>
      </c>
      <c r="O808">
        <v>2017</v>
      </c>
      <c r="P808" t="str">
        <f t="shared" si="38"/>
        <v>Anglophone</v>
      </c>
    </row>
    <row r="809" spans="1:16">
      <c r="A809">
        <v>10908</v>
      </c>
      <c r="B809" t="s">
        <v>66</v>
      </c>
      <c r="C809" t="s">
        <v>67</v>
      </c>
      <c r="D809" t="s">
        <v>30</v>
      </c>
      <c r="E809" t="str">
        <f t="shared" si="36"/>
        <v>Castle Lite</v>
      </c>
      <c r="F809">
        <v>180</v>
      </c>
      <c r="G809">
        <v>450</v>
      </c>
      <c r="H809">
        <v>735</v>
      </c>
      <c r="I809">
        <v>330750</v>
      </c>
      <c r="J809">
        <v>198450</v>
      </c>
      <c r="K809" t="s">
        <v>31</v>
      </c>
      <c r="L809" t="s">
        <v>38</v>
      </c>
      <c r="M809" t="str">
        <f t="shared" si="37"/>
        <v>North West</v>
      </c>
      <c r="N809" t="s">
        <v>39</v>
      </c>
      <c r="O809">
        <v>2019</v>
      </c>
      <c r="P809" t="str">
        <f t="shared" si="38"/>
        <v>Francophone</v>
      </c>
    </row>
    <row r="810" spans="1:16">
      <c r="A810">
        <v>10909</v>
      </c>
      <c r="B810" t="s">
        <v>64</v>
      </c>
      <c r="C810" t="s">
        <v>65</v>
      </c>
      <c r="D810" t="s">
        <v>36</v>
      </c>
      <c r="E810" t="str">
        <f t="shared" si="36"/>
        <v>Eagle Lager</v>
      </c>
      <c r="F810">
        <v>170</v>
      </c>
      <c r="G810">
        <v>250</v>
      </c>
      <c r="H810">
        <v>890</v>
      </c>
      <c r="I810">
        <v>222500</v>
      </c>
      <c r="J810">
        <v>71200</v>
      </c>
      <c r="K810" t="s">
        <v>37</v>
      </c>
      <c r="L810" t="s">
        <v>44</v>
      </c>
      <c r="M810" t="str">
        <f t="shared" si="37"/>
        <v>North Central</v>
      </c>
      <c r="N810" t="s">
        <v>45</v>
      </c>
      <c r="O810">
        <v>2018</v>
      </c>
      <c r="P810" t="str">
        <f t="shared" si="38"/>
        <v>Francophone</v>
      </c>
    </row>
    <row r="811" spans="1:16">
      <c r="A811">
        <v>10910</v>
      </c>
      <c r="B811" t="s">
        <v>60</v>
      </c>
      <c r="C811" t="s">
        <v>61</v>
      </c>
      <c r="D811" t="s">
        <v>42</v>
      </c>
      <c r="E811" t="str">
        <f t="shared" si="36"/>
        <v>Hero</v>
      </c>
      <c r="F811">
        <v>150</v>
      </c>
      <c r="G811">
        <v>200</v>
      </c>
      <c r="H811">
        <v>969</v>
      </c>
      <c r="I811">
        <v>193800</v>
      </c>
      <c r="J811">
        <v>48450</v>
      </c>
      <c r="K811" t="s">
        <v>43</v>
      </c>
      <c r="L811" t="s">
        <v>47</v>
      </c>
      <c r="M811" t="str">
        <f t="shared" si="37"/>
        <v>North Central</v>
      </c>
      <c r="N811" t="s">
        <v>48</v>
      </c>
      <c r="O811">
        <v>2018</v>
      </c>
      <c r="P811" t="str">
        <f t="shared" si="38"/>
        <v>Francophone</v>
      </c>
    </row>
    <row r="812" spans="1:16">
      <c r="A812">
        <v>10911</v>
      </c>
      <c r="B812" t="s">
        <v>22</v>
      </c>
      <c r="C812" t="s">
        <v>23</v>
      </c>
      <c r="D812" t="s">
        <v>46</v>
      </c>
      <c r="E812" t="str">
        <f t="shared" si="36"/>
        <v>Beta Malt</v>
      </c>
      <c r="F812">
        <v>80</v>
      </c>
      <c r="G812">
        <v>150</v>
      </c>
      <c r="H812">
        <v>978</v>
      </c>
      <c r="I812">
        <v>146700</v>
      </c>
      <c r="J812">
        <v>68460</v>
      </c>
      <c r="K812" t="s">
        <v>19</v>
      </c>
      <c r="L812" t="s">
        <v>20</v>
      </c>
      <c r="M812" t="str">
        <f t="shared" si="37"/>
        <v>South East</v>
      </c>
      <c r="N812" t="s">
        <v>52</v>
      </c>
      <c r="O812">
        <v>2019</v>
      </c>
      <c r="P812" t="str">
        <f t="shared" si="38"/>
        <v>Anglophone</v>
      </c>
    </row>
    <row r="813" spans="1:16">
      <c r="A813">
        <v>10912</v>
      </c>
      <c r="B813" t="s">
        <v>64</v>
      </c>
      <c r="C813" t="s">
        <v>65</v>
      </c>
      <c r="D813" t="s">
        <v>51</v>
      </c>
      <c r="E813" t="str">
        <f t="shared" si="36"/>
        <v>Grand Malt</v>
      </c>
      <c r="F813">
        <v>90</v>
      </c>
      <c r="G813">
        <v>150</v>
      </c>
      <c r="H813">
        <v>855</v>
      </c>
      <c r="I813">
        <v>128250</v>
      </c>
      <c r="J813">
        <v>51300</v>
      </c>
      <c r="K813" t="s">
        <v>25</v>
      </c>
      <c r="L813" t="s">
        <v>26</v>
      </c>
      <c r="M813" t="str">
        <f t="shared" si="37"/>
        <v>West</v>
      </c>
      <c r="N813" t="s">
        <v>53</v>
      </c>
      <c r="O813">
        <v>2017</v>
      </c>
      <c r="P813" t="str">
        <f t="shared" si="38"/>
        <v>Anglophone</v>
      </c>
    </row>
    <row r="814" spans="1:16">
      <c r="A814">
        <v>10913</v>
      </c>
      <c r="B814" t="s">
        <v>34</v>
      </c>
      <c r="C814" t="s">
        <v>35</v>
      </c>
      <c r="D814" t="s">
        <v>18</v>
      </c>
      <c r="E814" t="str">
        <f t="shared" si="36"/>
        <v>Trophy</v>
      </c>
      <c r="F814">
        <v>150</v>
      </c>
      <c r="G814">
        <v>200</v>
      </c>
      <c r="H814">
        <v>835</v>
      </c>
      <c r="I814">
        <v>167000</v>
      </c>
      <c r="J814">
        <v>41750</v>
      </c>
      <c r="K814" t="s">
        <v>31</v>
      </c>
      <c r="L814" t="s">
        <v>32</v>
      </c>
      <c r="M814" t="str">
        <f t="shared" si="37"/>
        <v>South South</v>
      </c>
      <c r="N814" t="s">
        <v>56</v>
      </c>
      <c r="O814">
        <v>2017</v>
      </c>
      <c r="P814" t="str">
        <f t="shared" si="38"/>
        <v>Francophone</v>
      </c>
    </row>
    <row r="815" spans="1:16">
      <c r="A815">
        <v>10914</v>
      </c>
      <c r="B815" t="s">
        <v>28</v>
      </c>
      <c r="C815" t="s">
        <v>29</v>
      </c>
      <c r="D815" t="s">
        <v>24</v>
      </c>
      <c r="E815" t="str">
        <f t="shared" si="36"/>
        <v>Budweiser</v>
      </c>
      <c r="F815">
        <v>250</v>
      </c>
      <c r="G815">
        <v>500</v>
      </c>
      <c r="H815">
        <v>835</v>
      </c>
      <c r="I815">
        <v>417500</v>
      </c>
      <c r="J815">
        <v>208750</v>
      </c>
      <c r="K815" t="s">
        <v>37</v>
      </c>
      <c r="L815" t="s">
        <v>38</v>
      </c>
      <c r="M815" t="str">
        <f t="shared" si="37"/>
        <v>North West</v>
      </c>
      <c r="N815" t="s">
        <v>59</v>
      </c>
      <c r="O815">
        <v>2019</v>
      </c>
      <c r="P815" t="str">
        <f t="shared" si="38"/>
        <v>Francophone</v>
      </c>
    </row>
    <row r="816" spans="1:16">
      <c r="A816">
        <v>10915</v>
      </c>
      <c r="B816" t="s">
        <v>16</v>
      </c>
      <c r="C816" t="s">
        <v>17</v>
      </c>
      <c r="D816" t="s">
        <v>30</v>
      </c>
      <c r="E816" t="str">
        <f t="shared" si="36"/>
        <v>Castle Lite</v>
      </c>
      <c r="F816">
        <v>180</v>
      </c>
      <c r="G816">
        <v>450</v>
      </c>
      <c r="H816">
        <v>992</v>
      </c>
      <c r="I816">
        <v>446400</v>
      </c>
      <c r="J816">
        <v>267840</v>
      </c>
      <c r="K816" t="s">
        <v>43</v>
      </c>
      <c r="L816" t="s">
        <v>44</v>
      </c>
      <c r="M816" t="str">
        <f t="shared" si="37"/>
        <v>North Central</v>
      </c>
      <c r="N816" t="s">
        <v>62</v>
      </c>
      <c r="O816">
        <v>2018</v>
      </c>
      <c r="P816" t="str">
        <f t="shared" si="38"/>
        <v>Francophone</v>
      </c>
    </row>
    <row r="817" spans="1:16">
      <c r="A817">
        <v>10916</v>
      </c>
      <c r="B817" t="s">
        <v>40</v>
      </c>
      <c r="C817" t="s">
        <v>41</v>
      </c>
      <c r="D817" t="s">
        <v>36</v>
      </c>
      <c r="E817" t="str">
        <f t="shared" si="36"/>
        <v>Eagle Lager</v>
      </c>
      <c r="F817">
        <v>170</v>
      </c>
      <c r="G817">
        <v>250</v>
      </c>
      <c r="H817">
        <v>702</v>
      </c>
      <c r="I817">
        <v>175500</v>
      </c>
      <c r="J817">
        <v>56160</v>
      </c>
      <c r="K817" t="s">
        <v>19</v>
      </c>
      <c r="L817" t="s">
        <v>47</v>
      </c>
      <c r="M817" t="str">
        <f t="shared" si="37"/>
        <v>North Central</v>
      </c>
      <c r="N817" t="s">
        <v>63</v>
      </c>
      <c r="O817">
        <v>2017</v>
      </c>
      <c r="P817" t="str">
        <f t="shared" si="38"/>
        <v>Anglophone</v>
      </c>
    </row>
    <row r="818" spans="1:16">
      <c r="A818">
        <v>10917</v>
      </c>
      <c r="B818" t="s">
        <v>57</v>
      </c>
      <c r="C818" t="s">
        <v>58</v>
      </c>
      <c r="D818" t="s">
        <v>42</v>
      </c>
      <c r="E818" t="str">
        <f t="shared" si="36"/>
        <v>Hero</v>
      </c>
      <c r="F818">
        <v>150</v>
      </c>
      <c r="G818">
        <v>200</v>
      </c>
      <c r="H818">
        <v>925</v>
      </c>
      <c r="I818">
        <v>185000</v>
      </c>
      <c r="J818">
        <v>46250</v>
      </c>
      <c r="K818" t="s">
        <v>25</v>
      </c>
      <c r="L818" t="s">
        <v>20</v>
      </c>
      <c r="M818" t="str">
        <f t="shared" si="37"/>
        <v>South East</v>
      </c>
      <c r="N818" t="s">
        <v>21</v>
      </c>
      <c r="O818">
        <v>2019</v>
      </c>
      <c r="P818" t="str">
        <f t="shared" si="38"/>
        <v>Anglophone</v>
      </c>
    </row>
    <row r="819" spans="1:16">
      <c r="A819">
        <v>10918</v>
      </c>
      <c r="B819" t="s">
        <v>22</v>
      </c>
      <c r="C819" t="s">
        <v>23</v>
      </c>
      <c r="D819" t="s">
        <v>46</v>
      </c>
      <c r="E819" t="str">
        <f t="shared" si="36"/>
        <v>Beta Malt</v>
      </c>
      <c r="F819">
        <v>80</v>
      </c>
      <c r="G819">
        <v>150</v>
      </c>
      <c r="H819">
        <v>997</v>
      </c>
      <c r="I819">
        <v>149550</v>
      </c>
      <c r="J819">
        <v>69790</v>
      </c>
      <c r="K819" t="s">
        <v>31</v>
      </c>
      <c r="L819" t="s">
        <v>26</v>
      </c>
      <c r="M819" t="str">
        <f t="shared" si="37"/>
        <v>West</v>
      </c>
      <c r="N819" t="s">
        <v>27</v>
      </c>
      <c r="O819">
        <v>2017</v>
      </c>
      <c r="P819" t="str">
        <f t="shared" si="38"/>
        <v>Francophone</v>
      </c>
    </row>
    <row r="820" spans="1:16">
      <c r="A820">
        <v>10919</v>
      </c>
      <c r="B820" t="s">
        <v>22</v>
      </c>
      <c r="C820" t="s">
        <v>23</v>
      </c>
      <c r="D820" t="s">
        <v>51</v>
      </c>
      <c r="E820" t="str">
        <f t="shared" si="36"/>
        <v>Grand Malt</v>
      </c>
      <c r="F820">
        <v>90</v>
      </c>
      <c r="G820">
        <v>150</v>
      </c>
      <c r="H820">
        <v>796</v>
      </c>
      <c r="I820">
        <v>119400</v>
      </c>
      <c r="J820">
        <v>47760</v>
      </c>
      <c r="K820" t="s">
        <v>37</v>
      </c>
      <c r="L820" t="s">
        <v>32</v>
      </c>
      <c r="M820" t="str">
        <f t="shared" si="37"/>
        <v>South South</v>
      </c>
      <c r="N820" t="s">
        <v>33</v>
      </c>
      <c r="O820">
        <v>2019</v>
      </c>
      <c r="P820" t="str">
        <f t="shared" si="38"/>
        <v>Francophone</v>
      </c>
    </row>
    <row r="821" spans="1:16">
      <c r="A821">
        <v>10920</v>
      </c>
      <c r="B821" t="s">
        <v>66</v>
      </c>
      <c r="C821" t="s">
        <v>67</v>
      </c>
      <c r="D821" t="s">
        <v>18</v>
      </c>
      <c r="E821" t="str">
        <f t="shared" si="36"/>
        <v>Trophy</v>
      </c>
      <c r="F821">
        <v>150</v>
      </c>
      <c r="G821">
        <v>200</v>
      </c>
      <c r="H821">
        <v>741</v>
      </c>
      <c r="I821">
        <v>148200</v>
      </c>
      <c r="J821">
        <v>37050</v>
      </c>
      <c r="K821" t="s">
        <v>43</v>
      </c>
      <c r="L821" t="s">
        <v>38</v>
      </c>
      <c r="M821" t="str">
        <f t="shared" si="37"/>
        <v>North West</v>
      </c>
      <c r="N821" t="s">
        <v>39</v>
      </c>
      <c r="O821">
        <v>2019</v>
      </c>
      <c r="P821" t="str">
        <f t="shared" si="38"/>
        <v>Francophone</v>
      </c>
    </row>
    <row r="822" spans="1:16">
      <c r="A822">
        <v>10921</v>
      </c>
      <c r="B822" t="s">
        <v>34</v>
      </c>
      <c r="C822" t="s">
        <v>35</v>
      </c>
      <c r="D822" t="s">
        <v>24</v>
      </c>
      <c r="E822" t="str">
        <f t="shared" si="36"/>
        <v>Budweiser</v>
      </c>
      <c r="F822">
        <v>250</v>
      </c>
      <c r="G822">
        <v>500</v>
      </c>
      <c r="H822">
        <v>827</v>
      </c>
      <c r="I822">
        <v>413500</v>
      </c>
      <c r="J822">
        <v>206750</v>
      </c>
      <c r="K822" t="s">
        <v>19</v>
      </c>
      <c r="L822" t="s">
        <v>44</v>
      </c>
      <c r="M822" t="str">
        <f t="shared" si="37"/>
        <v>North Central</v>
      </c>
      <c r="N822" t="s">
        <v>45</v>
      </c>
      <c r="O822">
        <v>2018</v>
      </c>
      <c r="P822" t="str">
        <f t="shared" si="38"/>
        <v>Anglophone</v>
      </c>
    </row>
    <row r="823" spans="1:16">
      <c r="A823">
        <v>10922</v>
      </c>
      <c r="B823" t="s">
        <v>54</v>
      </c>
      <c r="C823" t="s">
        <v>55</v>
      </c>
      <c r="D823" t="s">
        <v>30</v>
      </c>
      <c r="E823" t="str">
        <f t="shared" si="36"/>
        <v>Castle Lite</v>
      </c>
      <c r="F823">
        <v>180</v>
      </c>
      <c r="G823">
        <v>450</v>
      </c>
      <c r="H823">
        <v>849</v>
      </c>
      <c r="I823">
        <v>382050</v>
      </c>
      <c r="J823">
        <v>229230</v>
      </c>
      <c r="K823" t="s">
        <v>25</v>
      </c>
      <c r="L823" t="s">
        <v>47</v>
      </c>
      <c r="M823" t="str">
        <f t="shared" si="37"/>
        <v>North Central</v>
      </c>
      <c r="N823" t="s">
        <v>48</v>
      </c>
      <c r="O823">
        <v>2018</v>
      </c>
      <c r="P823" t="str">
        <f t="shared" si="38"/>
        <v>Anglophone</v>
      </c>
    </row>
    <row r="824" spans="1:16">
      <c r="A824">
        <v>10923</v>
      </c>
      <c r="B824" t="s">
        <v>66</v>
      </c>
      <c r="C824" t="s">
        <v>67</v>
      </c>
      <c r="D824" t="s">
        <v>36</v>
      </c>
      <c r="E824" t="str">
        <f t="shared" si="36"/>
        <v>Eagle Lager</v>
      </c>
      <c r="F824">
        <v>170</v>
      </c>
      <c r="G824">
        <v>250</v>
      </c>
      <c r="H824">
        <v>742</v>
      </c>
      <c r="I824">
        <v>185500</v>
      </c>
      <c r="J824">
        <v>59360</v>
      </c>
      <c r="K824" t="s">
        <v>31</v>
      </c>
      <c r="L824" t="s">
        <v>20</v>
      </c>
      <c r="M824" t="str">
        <f t="shared" si="37"/>
        <v>South East</v>
      </c>
      <c r="N824" t="s">
        <v>52</v>
      </c>
      <c r="O824">
        <v>2019</v>
      </c>
      <c r="P824" t="str">
        <f t="shared" si="38"/>
        <v>Francophone</v>
      </c>
    </row>
    <row r="825" spans="1:16">
      <c r="A825">
        <v>10924</v>
      </c>
      <c r="B825" t="s">
        <v>28</v>
      </c>
      <c r="C825" t="s">
        <v>29</v>
      </c>
      <c r="D825" t="s">
        <v>42</v>
      </c>
      <c r="E825" t="str">
        <f t="shared" si="36"/>
        <v>Hero</v>
      </c>
      <c r="F825">
        <v>150</v>
      </c>
      <c r="G825">
        <v>200</v>
      </c>
      <c r="H825">
        <v>965</v>
      </c>
      <c r="I825">
        <v>193000</v>
      </c>
      <c r="J825">
        <v>48250</v>
      </c>
      <c r="K825" t="s">
        <v>37</v>
      </c>
      <c r="L825" t="s">
        <v>26</v>
      </c>
      <c r="M825" t="str">
        <f t="shared" si="37"/>
        <v>West</v>
      </c>
      <c r="N825" t="s">
        <v>53</v>
      </c>
      <c r="O825">
        <v>2017</v>
      </c>
      <c r="P825" t="str">
        <f t="shared" si="38"/>
        <v>Francophone</v>
      </c>
    </row>
    <row r="826" spans="1:16">
      <c r="A826">
        <v>10925</v>
      </c>
      <c r="B826" t="s">
        <v>22</v>
      </c>
      <c r="C826" t="s">
        <v>23</v>
      </c>
      <c r="D826" t="s">
        <v>46</v>
      </c>
      <c r="E826" t="str">
        <f t="shared" si="36"/>
        <v>Beta Malt</v>
      </c>
      <c r="F826">
        <v>80</v>
      </c>
      <c r="G826">
        <v>150</v>
      </c>
      <c r="H826">
        <v>983</v>
      </c>
      <c r="I826">
        <v>147450</v>
      </c>
      <c r="J826">
        <v>68810</v>
      </c>
      <c r="K826" t="s">
        <v>43</v>
      </c>
      <c r="L826" t="s">
        <v>32</v>
      </c>
      <c r="M826" t="str">
        <f t="shared" si="37"/>
        <v>South South</v>
      </c>
      <c r="N826" t="s">
        <v>56</v>
      </c>
      <c r="O826">
        <v>2019</v>
      </c>
      <c r="P826" t="str">
        <f t="shared" si="38"/>
        <v>Francophone</v>
      </c>
    </row>
    <row r="827" spans="1:16">
      <c r="A827">
        <v>10926</v>
      </c>
      <c r="B827" t="s">
        <v>28</v>
      </c>
      <c r="C827" t="s">
        <v>29</v>
      </c>
      <c r="D827" t="s">
        <v>51</v>
      </c>
      <c r="E827" t="str">
        <f t="shared" si="36"/>
        <v>Grand Malt</v>
      </c>
      <c r="F827">
        <v>90</v>
      </c>
      <c r="G827">
        <v>150</v>
      </c>
      <c r="H827">
        <v>820</v>
      </c>
      <c r="I827">
        <v>123000</v>
      </c>
      <c r="J827">
        <v>49200</v>
      </c>
      <c r="K827" t="s">
        <v>19</v>
      </c>
      <c r="L827" t="s">
        <v>38</v>
      </c>
      <c r="M827" t="str">
        <f t="shared" si="37"/>
        <v>North West</v>
      </c>
      <c r="N827" t="s">
        <v>59</v>
      </c>
      <c r="O827">
        <v>2017</v>
      </c>
      <c r="P827" t="str">
        <f t="shared" si="38"/>
        <v>Anglophone</v>
      </c>
    </row>
    <row r="828" spans="1:16">
      <c r="A828">
        <v>10927</v>
      </c>
      <c r="B828" t="s">
        <v>49</v>
      </c>
      <c r="C828" t="s">
        <v>50</v>
      </c>
      <c r="D828" t="s">
        <v>18</v>
      </c>
      <c r="E828" t="str">
        <f t="shared" si="36"/>
        <v>Trophy</v>
      </c>
      <c r="F828">
        <v>150</v>
      </c>
      <c r="G828">
        <v>200</v>
      </c>
      <c r="H828">
        <v>854</v>
      </c>
      <c r="I828">
        <v>170800</v>
      </c>
      <c r="J828">
        <v>42700</v>
      </c>
      <c r="K828" t="s">
        <v>25</v>
      </c>
      <c r="L828" t="s">
        <v>44</v>
      </c>
      <c r="M828" t="str">
        <f t="shared" si="37"/>
        <v>North Central</v>
      </c>
      <c r="N828" t="s">
        <v>62</v>
      </c>
      <c r="O828">
        <v>2018</v>
      </c>
      <c r="P828" t="str">
        <f t="shared" si="38"/>
        <v>Anglophone</v>
      </c>
    </row>
    <row r="829" spans="1:16">
      <c r="A829">
        <v>10928</v>
      </c>
      <c r="B829" t="s">
        <v>40</v>
      </c>
      <c r="C829" t="s">
        <v>41</v>
      </c>
      <c r="D829" t="s">
        <v>24</v>
      </c>
      <c r="E829" t="str">
        <f t="shared" si="36"/>
        <v>Budweiser</v>
      </c>
      <c r="F829">
        <v>250</v>
      </c>
      <c r="G829">
        <v>500</v>
      </c>
      <c r="H829">
        <v>768</v>
      </c>
      <c r="I829">
        <v>384000</v>
      </c>
      <c r="J829">
        <v>192000</v>
      </c>
      <c r="K829" t="s">
        <v>31</v>
      </c>
      <c r="L829" t="s">
        <v>47</v>
      </c>
      <c r="M829" t="str">
        <f t="shared" si="37"/>
        <v>North Central</v>
      </c>
      <c r="N829" t="s">
        <v>63</v>
      </c>
      <c r="O829">
        <v>2019</v>
      </c>
      <c r="P829" t="str">
        <f t="shared" si="38"/>
        <v>Francophone</v>
      </c>
    </row>
    <row r="830" spans="1:16">
      <c r="A830">
        <v>10929</v>
      </c>
      <c r="B830" t="s">
        <v>16</v>
      </c>
      <c r="C830" t="s">
        <v>17</v>
      </c>
      <c r="D830" t="s">
        <v>30</v>
      </c>
      <c r="E830" t="str">
        <f t="shared" si="36"/>
        <v>Castle Lite</v>
      </c>
      <c r="F830">
        <v>180</v>
      </c>
      <c r="G830">
        <v>450</v>
      </c>
      <c r="H830">
        <v>786</v>
      </c>
      <c r="I830">
        <v>353700</v>
      </c>
      <c r="J830">
        <v>212220</v>
      </c>
      <c r="K830" t="s">
        <v>37</v>
      </c>
      <c r="L830" t="s">
        <v>20</v>
      </c>
      <c r="M830" t="str">
        <f t="shared" si="37"/>
        <v>South East</v>
      </c>
      <c r="N830" t="s">
        <v>21</v>
      </c>
      <c r="O830">
        <v>2019</v>
      </c>
      <c r="P830" t="str">
        <f t="shared" si="38"/>
        <v>Francophone</v>
      </c>
    </row>
    <row r="831" spans="1:16">
      <c r="A831">
        <v>10930</v>
      </c>
      <c r="B831" t="s">
        <v>16</v>
      </c>
      <c r="C831" t="s">
        <v>17</v>
      </c>
      <c r="D831" t="s">
        <v>36</v>
      </c>
      <c r="E831" t="str">
        <f t="shared" si="36"/>
        <v>Eagle Lager</v>
      </c>
      <c r="F831">
        <v>170</v>
      </c>
      <c r="G831">
        <v>250</v>
      </c>
      <c r="H831">
        <v>856</v>
      </c>
      <c r="I831">
        <v>214000</v>
      </c>
      <c r="J831">
        <v>68480</v>
      </c>
      <c r="K831" t="s">
        <v>43</v>
      </c>
      <c r="L831" t="s">
        <v>26</v>
      </c>
      <c r="M831" t="str">
        <f t="shared" si="37"/>
        <v>West</v>
      </c>
      <c r="N831" t="s">
        <v>27</v>
      </c>
      <c r="O831">
        <v>2019</v>
      </c>
      <c r="P831" t="str">
        <f t="shared" si="38"/>
        <v>Francophone</v>
      </c>
    </row>
    <row r="832" spans="1:16">
      <c r="A832">
        <v>10931</v>
      </c>
      <c r="B832" t="s">
        <v>40</v>
      </c>
      <c r="C832" t="s">
        <v>41</v>
      </c>
      <c r="D832" t="s">
        <v>42</v>
      </c>
      <c r="E832" t="str">
        <f t="shared" si="36"/>
        <v>Hero</v>
      </c>
      <c r="F832">
        <v>150</v>
      </c>
      <c r="G832">
        <v>200</v>
      </c>
      <c r="H832">
        <v>919</v>
      </c>
      <c r="I832">
        <v>183800</v>
      </c>
      <c r="J832">
        <v>45950</v>
      </c>
      <c r="K832" t="s">
        <v>19</v>
      </c>
      <c r="L832" t="s">
        <v>32</v>
      </c>
      <c r="M832" t="str">
        <f t="shared" si="37"/>
        <v>South South</v>
      </c>
      <c r="N832" t="s">
        <v>33</v>
      </c>
      <c r="O832">
        <v>2018</v>
      </c>
      <c r="P832" t="str">
        <f t="shared" si="38"/>
        <v>Anglophone</v>
      </c>
    </row>
    <row r="833" spans="1:16">
      <c r="A833">
        <v>10932</v>
      </c>
      <c r="B833" t="s">
        <v>34</v>
      </c>
      <c r="C833" t="s">
        <v>35</v>
      </c>
      <c r="D833" t="s">
        <v>46</v>
      </c>
      <c r="E833" t="str">
        <f t="shared" si="36"/>
        <v>Beta Malt</v>
      </c>
      <c r="F833">
        <v>80</v>
      </c>
      <c r="G833">
        <v>150</v>
      </c>
      <c r="H833">
        <v>802</v>
      </c>
      <c r="I833">
        <v>120300</v>
      </c>
      <c r="J833">
        <v>56140</v>
      </c>
      <c r="K833" t="s">
        <v>25</v>
      </c>
      <c r="L833" t="s">
        <v>38</v>
      </c>
      <c r="M833" t="str">
        <f t="shared" si="37"/>
        <v>North West</v>
      </c>
      <c r="N833" t="s">
        <v>39</v>
      </c>
      <c r="O833">
        <v>2019</v>
      </c>
      <c r="P833" t="str">
        <f t="shared" si="38"/>
        <v>Anglophone</v>
      </c>
    </row>
    <row r="834" spans="1:16">
      <c r="A834">
        <v>10933</v>
      </c>
      <c r="B834" t="s">
        <v>54</v>
      </c>
      <c r="C834" t="s">
        <v>55</v>
      </c>
      <c r="D834" t="s">
        <v>51</v>
      </c>
      <c r="E834" t="str">
        <f t="shared" ref="E834:E897" si="39">PROPER(D834)</f>
        <v>Grand Malt</v>
      </c>
      <c r="F834">
        <v>90</v>
      </c>
      <c r="G834">
        <v>150</v>
      </c>
      <c r="H834">
        <v>864</v>
      </c>
      <c r="I834">
        <v>129600</v>
      </c>
      <c r="J834">
        <v>51840</v>
      </c>
      <c r="K834" t="s">
        <v>31</v>
      </c>
      <c r="L834" t="s">
        <v>44</v>
      </c>
      <c r="M834" t="str">
        <f t="shared" si="37"/>
        <v>North Central</v>
      </c>
      <c r="N834" t="s">
        <v>45</v>
      </c>
      <c r="O834">
        <v>2017</v>
      </c>
      <c r="P834" t="str">
        <f t="shared" si="38"/>
        <v>Francophone</v>
      </c>
    </row>
    <row r="835" spans="1:16">
      <c r="A835">
        <v>10934</v>
      </c>
      <c r="B835" t="s">
        <v>66</v>
      </c>
      <c r="C835" t="s">
        <v>67</v>
      </c>
      <c r="D835" t="s">
        <v>18</v>
      </c>
      <c r="E835" t="str">
        <f t="shared" si="39"/>
        <v>Trophy</v>
      </c>
      <c r="F835">
        <v>150</v>
      </c>
      <c r="G835">
        <v>200</v>
      </c>
      <c r="H835">
        <v>993</v>
      </c>
      <c r="I835">
        <v>198600</v>
      </c>
      <c r="J835">
        <v>49650</v>
      </c>
      <c r="K835" t="s">
        <v>37</v>
      </c>
      <c r="L835" t="s">
        <v>47</v>
      </c>
      <c r="M835" t="str">
        <f t="shared" ref="M835:M898" si="40">IF(L835="Southeast","South East",IF(L835="west","West",IF(L835="southsouth","South South",IF(L835="northwest","North West",IF(L835="northeast","North East","North Central")))))</f>
        <v>North Central</v>
      </c>
      <c r="N835" t="s">
        <v>48</v>
      </c>
      <c r="O835">
        <v>2018</v>
      </c>
      <c r="P835" t="str">
        <f t="shared" ref="P835:P898" si="41">IF(K835="Ghana","Anglophone",IF(K835="Nigeria","Anglophone","Francophone"))</f>
        <v>Francophone</v>
      </c>
    </row>
    <row r="836" spans="1:16">
      <c r="A836">
        <v>10935</v>
      </c>
      <c r="B836" t="s">
        <v>28</v>
      </c>
      <c r="C836" t="s">
        <v>29</v>
      </c>
      <c r="D836" t="s">
        <v>24</v>
      </c>
      <c r="E836" t="str">
        <f t="shared" si="39"/>
        <v>Budweiser</v>
      </c>
      <c r="F836">
        <v>250</v>
      </c>
      <c r="G836">
        <v>500</v>
      </c>
      <c r="H836">
        <v>796</v>
      </c>
      <c r="I836">
        <v>398000</v>
      </c>
      <c r="J836">
        <v>199000</v>
      </c>
      <c r="K836" t="s">
        <v>43</v>
      </c>
      <c r="L836" t="s">
        <v>20</v>
      </c>
      <c r="M836" t="str">
        <f t="shared" si="40"/>
        <v>South East</v>
      </c>
      <c r="N836" t="s">
        <v>52</v>
      </c>
      <c r="O836">
        <v>2017</v>
      </c>
      <c r="P836" t="str">
        <f t="shared" si="41"/>
        <v>Francophone</v>
      </c>
    </row>
    <row r="837" spans="1:16">
      <c r="A837">
        <v>10936</v>
      </c>
      <c r="B837" t="s">
        <v>22</v>
      </c>
      <c r="C837" t="s">
        <v>23</v>
      </c>
      <c r="D837" t="s">
        <v>30</v>
      </c>
      <c r="E837" t="str">
        <f t="shared" si="39"/>
        <v>Castle Lite</v>
      </c>
      <c r="F837">
        <v>180</v>
      </c>
      <c r="G837">
        <v>450</v>
      </c>
      <c r="H837">
        <v>923</v>
      </c>
      <c r="I837">
        <v>415350</v>
      </c>
      <c r="J837">
        <v>249210</v>
      </c>
      <c r="K837" t="s">
        <v>19</v>
      </c>
      <c r="L837" t="s">
        <v>26</v>
      </c>
      <c r="M837" t="str">
        <f t="shared" si="40"/>
        <v>West</v>
      </c>
      <c r="N837" t="s">
        <v>53</v>
      </c>
      <c r="O837">
        <v>2019</v>
      </c>
      <c r="P837" t="str">
        <f t="shared" si="41"/>
        <v>Anglophone</v>
      </c>
    </row>
    <row r="838" spans="1:16">
      <c r="A838">
        <v>10937</v>
      </c>
      <c r="B838" t="s">
        <v>28</v>
      </c>
      <c r="C838" t="s">
        <v>29</v>
      </c>
      <c r="D838" t="s">
        <v>36</v>
      </c>
      <c r="E838" t="str">
        <f t="shared" si="39"/>
        <v>Eagle Lager</v>
      </c>
      <c r="F838">
        <v>170</v>
      </c>
      <c r="G838">
        <v>250</v>
      </c>
      <c r="H838">
        <v>990</v>
      </c>
      <c r="I838">
        <v>247500</v>
      </c>
      <c r="J838">
        <v>79200</v>
      </c>
      <c r="K838" t="s">
        <v>25</v>
      </c>
      <c r="L838" t="s">
        <v>32</v>
      </c>
      <c r="M838" t="str">
        <f t="shared" si="40"/>
        <v>South South</v>
      </c>
      <c r="N838" t="s">
        <v>56</v>
      </c>
      <c r="O838">
        <v>2018</v>
      </c>
      <c r="P838" t="str">
        <f t="shared" si="41"/>
        <v>Anglophone</v>
      </c>
    </row>
    <row r="839" spans="1:16">
      <c r="A839">
        <v>10938</v>
      </c>
      <c r="B839" t="s">
        <v>49</v>
      </c>
      <c r="C839" t="s">
        <v>50</v>
      </c>
      <c r="D839" t="s">
        <v>42</v>
      </c>
      <c r="E839" t="str">
        <f t="shared" si="39"/>
        <v>Hero</v>
      </c>
      <c r="F839">
        <v>150</v>
      </c>
      <c r="G839">
        <v>200</v>
      </c>
      <c r="H839">
        <v>957</v>
      </c>
      <c r="I839">
        <v>191400</v>
      </c>
      <c r="J839">
        <v>47850</v>
      </c>
      <c r="K839" t="s">
        <v>31</v>
      </c>
      <c r="L839" t="s">
        <v>38</v>
      </c>
      <c r="M839" t="str">
        <f t="shared" si="40"/>
        <v>North West</v>
      </c>
      <c r="N839" t="s">
        <v>59</v>
      </c>
      <c r="O839">
        <v>2017</v>
      </c>
      <c r="P839" t="str">
        <f t="shared" si="41"/>
        <v>Francophone</v>
      </c>
    </row>
    <row r="840" spans="1:16">
      <c r="A840">
        <v>10939</v>
      </c>
      <c r="B840" t="s">
        <v>40</v>
      </c>
      <c r="C840" t="s">
        <v>41</v>
      </c>
      <c r="D840" t="s">
        <v>46</v>
      </c>
      <c r="E840" t="str">
        <f t="shared" si="39"/>
        <v>Beta Malt</v>
      </c>
      <c r="F840">
        <v>80</v>
      </c>
      <c r="G840">
        <v>150</v>
      </c>
      <c r="H840">
        <v>836</v>
      </c>
      <c r="I840">
        <v>125400</v>
      </c>
      <c r="J840">
        <v>58520</v>
      </c>
      <c r="K840" t="s">
        <v>37</v>
      </c>
      <c r="L840" t="s">
        <v>44</v>
      </c>
      <c r="M840" t="str">
        <f t="shared" si="40"/>
        <v>North Central</v>
      </c>
      <c r="N840" t="s">
        <v>62</v>
      </c>
      <c r="O840">
        <v>2018</v>
      </c>
      <c r="P840" t="str">
        <f t="shared" si="41"/>
        <v>Francophone</v>
      </c>
    </row>
    <row r="841" spans="1:16">
      <c r="A841">
        <v>10940</v>
      </c>
      <c r="B841" t="s">
        <v>16</v>
      </c>
      <c r="C841" t="s">
        <v>17</v>
      </c>
      <c r="D841" t="s">
        <v>51</v>
      </c>
      <c r="E841" t="str">
        <f t="shared" si="39"/>
        <v>Grand Malt</v>
      </c>
      <c r="F841">
        <v>90</v>
      </c>
      <c r="G841">
        <v>150</v>
      </c>
      <c r="H841">
        <v>936</v>
      </c>
      <c r="I841">
        <v>140400</v>
      </c>
      <c r="J841">
        <v>56160</v>
      </c>
      <c r="K841" t="s">
        <v>43</v>
      </c>
      <c r="L841" t="s">
        <v>47</v>
      </c>
      <c r="M841" t="str">
        <f t="shared" si="40"/>
        <v>North Central</v>
      </c>
      <c r="N841" t="s">
        <v>63</v>
      </c>
      <c r="O841">
        <v>2019</v>
      </c>
      <c r="P841" t="str">
        <f t="shared" si="41"/>
        <v>Francophone</v>
      </c>
    </row>
    <row r="842" spans="1:16">
      <c r="A842">
        <v>10941</v>
      </c>
      <c r="B842" t="s">
        <v>16</v>
      </c>
      <c r="C842" t="s">
        <v>17</v>
      </c>
      <c r="D842" t="s">
        <v>18</v>
      </c>
      <c r="E842" t="str">
        <f t="shared" si="39"/>
        <v>Trophy</v>
      </c>
      <c r="F842">
        <v>150</v>
      </c>
      <c r="G842">
        <v>200</v>
      </c>
      <c r="H842">
        <v>924</v>
      </c>
      <c r="I842">
        <v>184800</v>
      </c>
      <c r="J842">
        <v>46200</v>
      </c>
      <c r="K842" t="s">
        <v>19</v>
      </c>
      <c r="L842" t="s">
        <v>20</v>
      </c>
      <c r="M842" t="str">
        <f t="shared" si="40"/>
        <v>South East</v>
      </c>
      <c r="N842" t="s">
        <v>21</v>
      </c>
      <c r="O842">
        <v>2019</v>
      </c>
      <c r="P842" t="str">
        <f t="shared" si="41"/>
        <v>Anglophone</v>
      </c>
    </row>
    <row r="843" spans="1:16">
      <c r="A843">
        <v>10942</v>
      </c>
      <c r="B843" t="s">
        <v>40</v>
      </c>
      <c r="C843" t="s">
        <v>41</v>
      </c>
      <c r="D843" t="s">
        <v>24</v>
      </c>
      <c r="E843" t="str">
        <f t="shared" si="39"/>
        <v>Budweiser</v>
      </c>
      <c r="F843">
        <v>250</v>
      </c>
      <c r="G843">
        <v>500</v>
      </c>
      <c r="H843">
        <v>998</v>
      </c>
      <c r="I843">
        <v>499000</v>
      </c>
      <c r="J843">
        <v>249500</v>
      </c>
      <c r="K843" t="s">
        <v>25</v>
      </c>
      <c r="L843" t="s">
        <v>26</v>
      </c>
      <c r="M843" t="str">
        <f t="shared" si="40"/>
        <v>West</v>
      </c>
      <c r="N843" t="s">
        <v>27</v>
      </c>
      <c r="O843">
        <v>2017</v>
      </c>
      <c r="P843" t="str">
        <f t="shared" si="41"/>
        <v>Anglophone</v>
      </c>
    </row>
    <row r="844" spans="1:16">
      <c r="A844">
        <v>10943</v>
      </c>
      <c r="B844" t="s">
        <v>16</v>
      </c>
      <c r="C844" t="s">
        <v>17</v>
      </c>
      <c r="D844" t="s">
        <v>30</v>
      </c>
      <c r="E844" t="str">
        <f t="shared" si="39"/>
        <v>Castle Lite</v>
      </c>
      <c r="F844">
        <v>180</v>
      </c>
      <c r="G844">
        <v>450</v>
      </c>
      <c r="H844">
        <v>862</v>
      </c>
      <c r="I844">
        <v>387900</v>
      </c>
      <c r="J844">
        <v>232740</v>
      </c>
      <c r="K844" t="s">
        <v>31</v>
      </c>
      <c r="L844" t="s">
        <v>32</v>
      </c>
      <c r="M844" t="str">
        <f t="shared" si="40"/>
        <v>South South</v>
      </c>
      <c r="N844" t="s">
        <v>33</v>
      </c>
      <c r="O844">
        <v>2018</v>
      </c>
      <c r="P844" t="str">
        <f t="shared" si="41"/>
        <v>Francophone</v>
      </c>
    </row>
    <row r="845" spans="1:16">
      <c r="A845">
        <v>10944</v>
      </c>
      <c r="B845" t="s">
        <v>22</v>
      </c>
      <c r="C845" t="s">
        <v>23</v>
      </c>
      <c r="D845" t="s">
        <v>36</v>
      </c>
      <c r="E845" t="str">
        <f t="shared" si="39"/>
        <v>Eagle Lager</v>
      </c>
      <c r="F845">
        <v>170</v>
      </c>
      <c r="G845">
        <v>250</v>
      </c>
      <c r="H845">
        <v>963</v>
      </c>
      <c r="I845">
        <v>240750</v>
      </c>
      <c r="J845">
        <v>77040</v>
      </c>
      <c r="K845" t="s">
        <v>37</v>
      </c>
      <c r="L845" t="s">
        <v>38</v>
      </c>
      <c r="M845" t="str">
        <f t="shared" si="40"/>
        <v>North West</v>
      </c>
      <c r="N845" t="s">
        <v>39</v>
      </c>
      <c r="O845">
        <v>2018</v>
      </c>
      <c r="P845" t="str">
        <f t="shared" si="41"/>
        <v>Francophone</v>
      </c>
    </row>
    <row r="846" spans="1:16">
      <c r="A846">
        <v>10945</v>
      </c>
      <c r="B846" t="s">
        <v>28</v>
      </c>
      <c r="C846" t="s">
        <v>29</v>
      </c>
      <c r="D846" t="s">
        <v>42</v>
      </c>
      <c r="E846" t="str">
        <f t="shared" si="39"/>
        <v>Hero</v>
      </c>
      <c r="F846">
        <v>150</v>
      </c>
      <c r="G846">
        <v>200</v>
      </c>
      <c r="H846">
        <v>849</v>
      </c>
      <c r="I846">
        <v>169800</v>
      </c>
      <c r="J846">
        <v>42450</v>
      </c>
      <c r="K846" t="s">
        <v>43</v>
      </c>
      <c r="L846" t="s">
        <v>44</v>
      </c>
      <c r="M846" t="str">
        <f t="shared" si="40"/>
        <v>North Central</v>
      </c>
      <c r="N846" t="s">
        <v>45</v>
      </c>
      <c r="O846">
        <v>2017</v>
      </c>
      <c r="P846" t="str">
        <f t="shared" si="41"/>
        <v>Francophone</v>
      </c>
    </row>
    <row r="847" spans="1:16">
      <c r="A847">
        <v>10946</v>
      </c>
      <c r="B847" t="s">
        <v>34</v>
      </c>
      <c r="C847" t="s">
        <v>35</v>
      </c>
      <c r="D847" t="s">
        <v>46</v>
      </c>
      <c r="E847" t="str">
        <f t="shared" si="39"/>
        <v>Beta Malt</v>
      </c>
      <c r="F847">
        <v>80</v>
      </c>
      <c r="G847">
        <v>150</v>
      </c>
      <c r="H847">
        <v>938</v>
      </c>
      <c r="I847">
        <v>140700</v>
      </c>
      <c r="J847">
        <v>65660</v>
      </c>
      <c r="K847" t="s">
        <v>19</v>
      </c>
      <c r="L847" t="s">
        <v>47</v>
      </c>
      <c r="M847" t="str">
        <f t="shared" si="40"/>
        <v>North Central</v>
      </c>
      <c r="N847" t="s">
        <v>48</v>
      </c>
      <c r="O847">
        <v>2017</v>
      </c>
      <c r="P847" t="str">
        <f t="shared" si="41"/>
        <v>Anglophone</v>
      </c>
    </row>
    <row r="848" spans="1:16">
      <c r="A848">
        <v>10947</v>
      </c>
      <c r="B848" t="s">
        <v>40</v>
      </c>
      <c r="C848" t="s">
        <v>41</v>
      </c>
      <c r="D848" t="s">
        <v>51</v>
      </c>
      <c r="E848" t="str">
        <f t="shared" si="39"/>
        <v>Grand Malt</v>
      </c>
      <c r="F848">
        <v>90</v>
      </c>
      <c r="G848">
        <v>150</v>
      </c>
      <c r="H848">
        <v>918</v>
      </c>
      <c r="I848">
        <v>137700</v>
      </c>
      <c r="J848">
        <v>55080</v>
      </c>
      <c r="K848" t="s">
        <v>25</v>
      </c>
      <c r="L848" t="s">
        <v>20</v>
      </c>
      <c r="M848" t="str">
        <f t="shared" si="40"/>
        <v>South East</v>
      </c>
      <c r="N848" t="s">
        <v>52</v>
      </c>
      <c r="O848">
        <v>2018</v>
      </c>
      <c r="P848" t="str">
        <f t="shared" si="41"/>
        <v>Anglophone</v>
      </c>
    </row>
    <row r="849" spans="1:16">
      <c r="A849">
        <v>10948</v>
      </c>
      <c r="B849" t="s">
        <v>16</v>
      </c>
      <c r="C849" t="s">
        <v>17</v>
      </c>
      <c r="D849" t="s">
        <v>18</v>
      </c>
      <c r="E849" t="str">
        <f t="shared" si="39"/>
        <v>Trophy</v>
      </c>
      <c r="F849">
        <v>150</v>
      </c>
      <c r="G849">
        <v>200</v>
      </c>
      <c r="H849">
        <v>728</v>
      </c>
      <c r="I849">
        <v>145600</v>
      </c>
      <c r="J849">
        <v>36400</v>
      </c>
      <c r="K849" t="s">
        <v>31</v>
      </c>
      <c r="L849" t="s">
        <v>26</v>
      </c>
      <c r="M849" t="str">
        <f t="shared" si="40"/>
        <v>West</v>
      </c>
      <c r="N849" t="s">
        <v>53</v>
      </c>
      <c r="O849">
        <v>2017</v>
      </c>
      <c r="P849" t="str">
        <f t="shared" si="41"/>
        <v>Francophone</v>
      </c>
    </row>
    <row r="850" spans="1:16">
      <c r="A850">
        <v>10949</v>
      </c>
      <c r="B850" t="s">
        <v>49</v>
      </c>
      <c r="C850" t="s">
        <v>50</v>
      </c>
      <c r="D850" t="s">
        <v>24</v>
      </c>
      <c r="E850" t="str">
        <f t="shared" si="39"/>
        <v>Budweiser</v>
      </c>
      <c r="F850">
        <v>250</v>
      </c>
      <c r="G850">
        <v>500</v>
      </c>
      <c r="H850">
        <v>999</v>
      </c>
      <c r="I850">
        <v>499500</v>
      </c>
      <c r="J850">
        <v>249750</v>
      </c>
      <c r="K850" t="s">
        <v>37</v>
      </c>
      <c r="L850" t="s">
        <v>32</v>
      </c>
      <c r="M850" t="str">
        <f t="shared" si="40"/>
        <v>South South</v>
      </c>
      <c r="N850" t="s">
        <v>56</v>
      </c>
      <c r="O850">
        <v>2019</v>
      </c>
      <c r="P850" t="str">
        <f t="shared" si="41"/>
        <v>Francophone</v>
      </c>
    </row>
    <row r="851" spans="1:16">
      <c r="A851">
        <v>10950</v>
      </c>
      <c r="B851" t="s">
        <v>34</v>
      </c>
      <c r="C851" t="s">
        <v>35</v>
      </c>
      <c r="D851" t="s">
        <v>30</v>
      </c>
      <c r="E851" t="str">
        <f t="shared" si="39"/>
        <v>Castle Lite</v>
      </c>
      <c r="F851">
        <v>180</v>
      </c>
      <c r="G851">
        <v>450</v>
      </c>
      <c r="H851">
        <v>888</v>
      </c>
      <c r="I851">
        <v>399600</v>
      </c>
      <c r="J851">
        <v>239760</v>
      </c>
      <c r="K851" t="s">
        <v>43</v>
      </c>
      <c r="L851" t="s">
        <v>38</v>
      </c>
      <c r="M851" t="str">
        <f t="shared" si="40"/>
        <v>North West</v>
      </c>
      <c r="N851" t="s">
        <v>59</v>
      </c>
      <c r="O851">
        <v>2018</v>
      </c>
      <c r="P851" t="str">
        <f t="shared" si="41"/>
        <v>Francophone</v>
      </c>
    </row>
    <row r="852" spans="1:16">
      <c r="A852">
        <v>10951</v>
      </c>
      <c r="B852" t="s">
        <v>54</v>
      </c>
      <c r="C852" t="s">
        <v>55</v>
      </c>
      <c r="D852" t="s">
        <v>36</v>
      </c>
      <c r="E852" t="str">
        <f t="shared" si="39"/>
        <v>Eagle Lager</v>
      </c>
      <c r="F852">
        <v>170</v>
      </c>
      <c r="G852">
        <v>250</v>
      </c>
      <c r="H852">
        <v>746</v>
      </c>
      <c r="I852">
        <v>186500</v>
      </c>
      <c r="J852">
        <v>59680</v>
      </c>
      <c r="K852" t="s">
        <v>19</v>
      </c>
      <c r="L852" t="s">
        <v>44</v>
      </c>
      <c r="M852" t="str">
        <f t="shared" si="40"/>
        <v>North Central</v>
      </c>
      <c r="N852" t="s">
        <v>62</v>
      </c>
      <c r="O852">
        <v>2018</v>
      </c>
      <c r="P852" t="str">
        <f t="shared" si="41"/>
        <v>Anglophone</v>
      </c>
    </row>
    <row r="853" spans="1:16">
      <c r="A853">
        <v>10952</v>
      </c>
      <c r="B853" t="s">
        <v>57</v>
      </c>
      <c r="C853" t="s">
        <v>58</v>
      </c>
      <c r="D853" t="s">
        <v>42</v>
      </c>
      <c r="E853" t="str">
        <f t="shared" si="39"/>
        <v>Hero</v>
      </c>
      <c r="F853">
        <v>150</v>
      </c>
      <c r="G853">
        <v>200</v>
      </c>
      <c r="H853">
        <v>989</v>
      </c>
      <c r="I853">
        <v>197800</v>
      </c>
      <c r="J853">
        <v>49450</v>
      </c>
      <c r="K853" t="s">
        <v>25</v>
      </c>
      <c r="L853" t="s">
        <v>47</v>
      </c>
      <c r="M853" t="str">
        <f t="shared" si="40"/>
        <v>North Central</v>
      </c>
      <c r="N853" t="s">
        <v>63</v>
      </c>
      <c r="O853">
        <v>2017</v>
      </c>
      <c r="P853" t="str">
        <f t="shared" si="41"/>
        <v>Anglophone</v>
      </c>
    </row>
    <row r="854" spans="1:16">
      <c r="A854">
        <v>10953</v>
      </c>
      <c r="B854" t="s">
        <v>60</v>
      </c>
      <c r="C854" t="s">
        <v>61</v>
      </c>
      <c r="D854" t="s">
        <v>46</v>
      </c>
      <c r="E854" t="str">
        <f t="shared" si="39"/>
        <v>Beta Malt</v>
      </c>
      <c r="F854">
        <v>80</v>
      </c>
      <c r="G854">
        <v>150</v>
      </c>
      <c r="H854">
        <v>948</v>
      </c>
      <c r="I854">
        <v>142200</v>
      </c>
      <c r="J854">
        <v>66360</v>
      </c>
      <c r="K854" t="s">
        <v>31</v>
      </c>
      <c r="L854" t="s">
        <v>20</v>
      </c>
      <c r="M854" t="str">
        <f t="shared" si="40"/>
        <v>South East</v>
      </c>
      <c r="N854" t="s">
        <v>21</v>
      </c>
      <c r="O854">
        <v>2019</v>
      </c>
      <c r="P854" t="str">
        <f t="shared" si="41"/>
        <v>Francophone</v>
      </c>
    </row>
    <row r="855" spans="1:16">
      <c r="A855">
        <v>10954</v>
      </c>
      <c r="B855" t="s">
        <v>34</v>
      </c>
      <c r="C855" t="s">
        <v>35</v>
      </c>
      <c r="D855" t="s">
        <v>51</v>
      </c>
      <c r="E855" t="str">
        <f t="shared" si="39"/>
        <v>Grand Malt</v>
      </c>
      <c r="F855">
        <v>90</v>
      </c>
      <c r="G855">
        <v>150</v>
      </c>
      <c r="H855">
        <v>919</v>
      </c>
      <c r="I855">
        <v>137850</v>
      </c>
      <c r="J855">
        <v>55140</v>
      </c>
      <c r="K855" t="s">
        <v>37</v>
      </c>
      <c r="L855" t="s">
        <v>26</v>
      </c>
      <c r="M855" t="str">
        <f t="shared" si="40"/>
        <v>West</v>
      </c>
      <c r="N855" t="s">
        <v>27</v>
      </c>
      <c r="O855">
        <v>2019</v>
      </c>
      <c r="P855" t="str">
        <f t="shared" si="41"/>
        <v>Francophone</v>
      </c>
    </row>
    <row r="856" spans="1:16">
      <c r="A856">
        <v>10955</v>
      </c>
      <c r="B856" t="s">
        <v>64</v>
      </c>
      <c r="C856" t="s">
        <v>65</v>
      </c>
      <c r="D856" t="s">
        <v>18</v>
      </c>
      <c r="E856" t="str">
        <f t="shared" si="39"/>
        <v>Trophy</v>
      </c>
      <c r="F856">
        <v>150</v>
      </c>
      <c r="G856">
        <v>200</v>
      </c>
      <c r="H856">
        <v>887</v>
      </c>
      <c r="I856">
        <v>177400</v>
      </c>
      <c r="J856">
        <v>44350</v>
      </c>
      <c r="K856" t="s">
        <v>43</v>
      </c>
      <c r="L856" t="s">
        <v>32</v>
      </c>
      <c r="M856" t="str">
        <f t="shared" si="40"/>
        <v>South South</v>
      </c>
      <c r="N856" t="s">
        <v>33</v>
      </c>
      <c r="O856">
        <v>2017</v>
      </c>
      <c r="P856" t="str">
        <f t="shared" si="41"/>
        <v>Francophone</v>
      </c>
    </row>
    <row r="857" spans="1:16">
      <c r="A857">
        <v>10956</v>
      </c>
      <c r="B857" t="s">
        <v>34</v>
      </c>
      <c r="C857" t="s">
        <v>35</v>
      </c>
      <c r="D857" t="s">
        <v>24</v>
      </c>
      <c r="E857" t="str">
        <f t="shared" si="39"/>
        <v>Budweiser</v>
      </c>
      <c r="F857">
        <v>250</v>
      </c>
      <c r="G857">
        <v>500</v>
      </c>
      <c r="H857">
        <v>784</v>
      </c>
      <c r="I857">
        <v>392000</v>
      </c>
      <c r="J857">
        <v>196000</v>
      </c>
      <c r="K857" t="s">
        <v>19</v>
      </c>
      <c r="L857" t="s">
        <v>38</v>
      </c>
      <c r="M857" t="str">
        <f t="shared" si="40"/>
        <v>North West</v>
      </c>
      <c r="N857" t="s">
        <v>39</v>
      </c>
      <c r="O857">
        <v>2019</v>
      </c>
      <c r="P857" t="str">
        <f t="shared" si="41"/>
        <v>Anglophone</v>
      </c>
    </row>
    <row r="858" spans="1:16">
      <c r="A858">
        <v>10957</v>
      </c>
      <c r="B858" t="s">
        <v>16</v>
      </c>
      <c r="C858" t="s">
        <v>17</v>
      </c>
      <c r="D858" t="s">
        <v>30</v>
      </c>
      <c r="E858" t="str">
        <f t="shared" si="39"/>
        <v>Castle Lite</v>
      </c>
      <c r="F858">
        <v>180</v>
      </c>
      <c r="G858">
        <v>450</v>
      </c>
      <c r="H858">
        <v>795</v>
      </c>
      <c r="I858">
        <v>357750</v>
      </c>
      <c r="J858">
        <v>214650</v>
      </c>
      <c r="K858" t="s">
        <v>25</v>
      </c>
      <c r="L858" t="s">
        <v>44</v>
      </c>
      <c r="M858" t="str">
        <f t="shared" si="40"/>
        <v>North Central</v>
      </c>
      <c r="N858" t="s">
        <v>45</v>
      </c>
      <c r="O858">
        <v>2017</v>
      </c>
      <c r="P858" t="str">
        <f t="shared" si="41"/>
        <v>Anglophone</v>
      </c>
    </row>
    <row r="859" spans="1:16">
      <c r="A859">
        <v>10958</v>
      </c>
      <c r="B859" t="s">
        <v>22</v>
      </c>
      <c r="C859" t="s">
        <v>23</v>
      </c>
      <c r="D859" t="s">
        <v>36</v>
      </c>
      <c r="E859" t="str">
        <f t="shared" si="39"/>
        <v>Eagle Lager</v>
      </c>
      <c r="F859">
        <v>170</v>
      </c>
      <c r="G859">
        <v>250</v>
      </c>
      <c r="H859">
        <v>948</v>
      </c>
      <c r="I859">
        <v>237000</v>
      </c>
      <c r="J859">
        <v>75840</v>
      </c>
      <c r="K859" t="s">
        <v>31</v>
      </c>
      <c r="L859" t="s">
        <v>47</v>
      </c>
      <c r="M859" t="str">
        <f t="shared" si="40"/>
        <v>North Central</v>
      </c>
      <c r="N859" t="s">
        <v>48</v>
      </c>
      <c r="O859">
        <v>2019</v>
      </c>
      <c r="P859" t="str">
        <f t="shared" si="41"/>
        <v>Francophone</v>
      </c>
    </row>
    <row r="860" spans="1:16">
      <c r="A860">
        <v>10959</v>
      </c>
      <c r="B860" t="s">
        <v>28</v>
      </c>
      <c r="C860" t="s">
        <v>29</v>
      </c>
      <c r="D860" t="s">
        <v>42</v>
      </c>
      <c r="E860" t="str">
        <f t="shared" si="39"/>
        <v>Hero</v>
      </c>
      <c r="F860">
        <v>150</v>
      </c>
      <c r="G860">
        <v>200</v>
      </c>
      <c r="H860">
        <v>787</v>
      </c>
      <c r="I860">
        <v>157400</v>
      </c>
      <c r="J860">
        <v>39350</v>
      </c>
      <c r="K860" t="s">
        <v>37</v>
      </c>
      <c r="L860" t="s">
        <v>20</v>
      </c>
      <c r="M860" t="str">
        <f t="shared" si="40"/>
        <v>South East</v>
      </c>
      <c r="N860" t="s">
        <v>52</v>
      </c>
      <c r="O860">
        <v>2019</v>
      </c>
      <c r="P860" t="str">
        <f t="shared" si="41"/>
        <v>Francophone</v>
      </c>
    </row>
    <row r="861" spans="1:16">
      <c r="A861">
        <v>10960</v>
      </c>
      <c r="B861" t="s">
        <v>34</v>
      </c>
      <c r="C861" t="s">
        <v>35</v>
      </c>
      <c r="D861" t="s">
        <v>46</v>
      </c>
      <c r="E861" t="str">
        <f t="shared" si="39"/>
        <v>Beta Malt</v>
      </c>
      <c r="F861">
        <v>80</v>
      </c>
      <c r="G861">
        <v>150</v>
      </c>
      <c r="H861">
        <v>977</v>
      </c>
      <c r="I861">
        <v>146550</v>
      </c>
      <c r="J861">
        <v>68390</v>
      </c>
      <c r="K861" t="s">
        <v>43</v>
      </c>
      <c r="L861" t="s">
        <v>26</v>
      </c>
      <c r="M861" t="str">
        <f t="shared" si="40"/>
        <v>West</v>
      </c>
      <c r="N861" t="s">
        <v>53</v>
      </c>
      <c r="O861">
        <v>2018</v>
      </c>
      <c r="P861" t="str">
        <f t="shared" si="41"/>
        <v>Francophone</v>
      </c>
    </row>
    <row r="862" spans="1:16">
      <c r="A862">
        <v>10961</v>
      </c>
      <c r="B862" t="s">
        <v>40</v>
      </c>
      <c r="C862" t="s">
        <v>41</v>
      </c>
      <c r="D862" t="s">
        <v>51</v>
      </c>
      <c r="E862" t="str">
        <f t="shared" si="39"/>
        <v>Grand Malt</v>
      </c>
      <c r="F862">
        <v>90</v>
      </c>
      <c r="G862">
        <v>150</v>
      </c>
      <c r="H862">
        <v>955</v>
      </c>
      <c r="I862">
        <v>143250</v>
      </c>
      <c r="J862">
        <v>57300</v>
      </c>
      <c r="K862" t="s">
        <v>19</v>
      </c>
      <c r="L862" t="s">
        <v>32</v>
      </c>
      <c r="M862" t="str">
        <f t="shared" si="40"/>
        <v>South South</v>
      </c>
      <c r="N862" t="s">
        <v>56</v>
      </c>
      <c r="O862">
        <v>2017</v>
      </c>
      <c r="P862" t="str">
        <f t="shared" si="41"/>
        <v>Anglophone</v>
      </c>
    </row>
    <row r="863" spans="1:16">
      <c r="A863">
        <v>10962</v>
      </c>
      <c r="B863" t="s">
        <v>16</v>
      </c>
      <c r="C863" t="s">
        <v>17</v>
      </c>
      <c r="D863" t="s">
        <v>18</v>
      </c>
      <c r="E863" t="str">
        <f t="shared" si="39"/>
        <v>Trophy</v>
      </c>
      <c r="F863">
        <v>150</v>
      </c>
      <c r="G863">
        <v>200</v>
      </c>
      <c r="H863">
        <v>955</v>
      </c>
      <c r="I863">
        <v>191000</v>
      </c>
      <c r="J863">
        <v>47750</v>
      </c>
      <c r="K863" t="s">
        <v>25</v>
      </c>
      <c r="L863" t="s">
        <v>38</v>
      </c>
      <c r="M863" t="str">
        <f t="shared" si="40"/>
        <v>North West</v>
      </c>
      <c r="N863" t="s">
        <v>59</v>
      </c>
      <c r="O863">
        <v>2018</v>
      </c>
      <c r="P863" t="str">
        <f t="shared" si="41"/>
        <v>Anglophone</v>
      </c>
    </row>
    <row r="864" spans="1:16">
      <c r="A864">
        <v>10963</v>
      </c>
      <c r="B864" t="s">
        <v>49</v>
      </c>
      <c r="C864" t="s">
        <v>50</v>
      </c>
      <c r="D864" t="s">
        <v>24</v>
      </c>
      <c r="E864" t="str">
        <f t="shared" si="39"/>
        <v>Budweiser</v>
      </c>
      <c r="F864">
        <v>250</v>
      </c>
      <c r="G864">
        <v>500</v>
      </c>
      <c r="H864">
        <v>765</v>
      </c>
      <c r="I864">
        <v>382500</v>
      </c>
      <c r="J864">
        <v>191250</v>
      </c>
      <c r="K864" t="s">
        <v>31</v>
      </c>
      <c r="L864" t="s">
        <v>44</v>
      </c>
      <c r="M864" t="str">
        <f t="shared" si="40"/>
        <v>North Central</v>
      </c>
      <c r="N864" t="s">
        <v>62</v>
      </c>
      <c r="O864">
        <v>2017</v>
      </c>
      <c r="P864" t="str">
        <f t="shared" si="41"/>
        <v>Francophone</v>
      </c>
    </row>
    <row r="865" spans="1:16">
      <c r="A865">
        <v>10964</v>
      </c>
      <c r="B865" t="s">
        <v>34</v>
      </c>
      <c r="C865" t="s">
        <v>35</v>
      </c>
      <c r="D865" t="s">
        <v>30</v>
      </c>
      <c r="E865" t="str">
        <f t="shared" si="39"/>
        <v>Castle Lite</v>
      </c>
      <c r="F865">
        <v>180</v>
      </c>
      <c r="G865">
        <v>450</v>
      </c>
      <c r="H865">
        <v>887</v>
      </c>
      <c r="I865">
        <v>399150</v>
      </c>
      <c r="J865">
        <v>239490</v>
      </c>
      <c r="K865" t="s">
        <v>37</v>
      </c>
      <c r="L865" t="s">
        <v>47</v>
      </c>
      <c r="M865" t="str">
        <f t="shared" si="40"/>
        <v>North Central</v>
      </c>
      <c r="N865" t="s">
        <v>63</v>
      </c>
      <c r="O865">
        <v>2019</v>
      </c>
      <c r="P865" t="str">
        <f t="shared" si="41"/>
        <v>Francophone</v>
      </c>
    </row>
    <row r="866" spans="1:16">
      <c r="A866">
        <v>10965</v>
      </c>
      <c r="B866" t="s">
        <v>54</v>
      </c>
      <c r="C866" t="s">
        <v>55</v>
      </c>
      <c r="D866" t="s">
        <v>36</v>
      </c>
      <c r="E866" t="str">
        <f t="shared" si="39"/>
        <v>Eagle Lager</v>
      </c>
      <c r="F866">
        <v>170</v>
      </c>
      <c r="G866">
        <v>250</v>
      </c>
      <c r="H866">
        <v>729</v>
      </c>
      <c r="I866">
        <v>182250</v>
      </c>
      <c r="J866">
        <v>58320</v>
      </c>
      <c r="K866" t="s">
        <v>43</v>
      </c>
      <c r="L866" t="s">
        <v>20</v>
      </c>
      <c r="M866" t="str">
        <f t="shared" si="40"/>
        <v>South East</v>
      </c>
      <c r="N866" t="s">
        <v>21</v>
      </c>
      <c r="O866">
        <v>2019</v>
      </c>
      <c r="P866" t="str">
        <f t="shared" si="41"/>
        <v>Francophone</v>
      </c>
    </row>
    <row r="867" spans="1:16">
      <c r="A867">
        <v>10966</v>
      </c>
      <c r="B867" t="s">
        <v>57</v>
      </c>
      <c r="C867" t="s">
        <v>58</v>
      </c>
      <c r="D867" t="s">
        <v>42</v>
      </c>
      <c r="E867" t="str">
        <f t="shared" si="39"/>
        <v>Hero</v>
      </c>
      <c r="F867">
        <v>150</v>
      </c>
      <c r="G867">
        <v>200</v>
      </c>
      <c r="H867">
        <v>836</v>
      </c>
      <c r="I867">
        <v>167200</v>
      </c>
      <c r="J867">
        <v>41800</v>
      </c>
      <c r="K867" t="s">
        <v>19</v>
      </c>
      <c r="L867" t="s">
        <v>26</v>
      </c>
      <c r="M867" t="str">
        <f t="shared" si="40"/>
        <v>West</v>
      </c>
      <c r="N867" t="s">
        <v>27</v>
      </c>
      <c r="O867">
        <v>2019</v>
      </c>
      <c r="P867" t="str">
        <f t="shared" si="41"/>
        <v>Anglophone</v>
      </c>
    </row>
    <row r="868" spans="1:16">
      <c r="A868">
        <v>10967</v>
      </c>
      <c r="B868" t="s">
        <v>60</v>
      </c>
      <c r="C868" t="s">
        <v>61</v>
      </c>
      <c r="D868" t="s">
        <v>46</v>
      </c>
      <c r="E868" t="str">
        <f t="shared" si="39"/>
        <v>Beta Malt</v>
      </c>
      <c r="F868">
        <v>80</v>
      </c>
      <c r="G868">
        <v>150</v>
      </c>
      <c r="H868">
        <v>797</v>
      </c>
      <c r="I868">
        <v>119550</v>
      </c>
      <c r="J868">
        <v>55790</v>
      </c>
      <c r="K868" t="s">
        <v>25</v>
      </c>
      <c r="L868" t="s">
        <v>32</v>
      </c>
      <c r="M868" t="str">
        <f t="shared" si="40"/>
        <v>South South</v>
      </c>
      <c r="N868" t="s">
        <v>33</v>
      </c>
      <c r="O868">
        <v>2018</v>
      </c>
      <c r="P868" t="str">
        <f t="shared" si="41"/>
        <v>Anglophone</v>
      </c>
    </row>
    <row r="869" spans="1:16">
      <c r="A869">
        <v>10968</v>
      </c>
      <c r="B869" t="s">
        <v>34</v>
      </c>
      <c r="C869" t="s">
        <v>35</v>
      </c>
      <c r="D869" t="s">
        <v>51</v>
      </c>
      <c r="E869" t="str">
        <f t="shared" si="39"/>
        <v>Grand Malt</v>
      </c>
      <c r="F869">
        <v>90</v>
      </c>
      <c r="G869">
        <v>150</v>
      </c>
      <c r="H869">
        <v>791</v>
      </c>
      <c r="I869">
        <v>118650</v>
      </c>
      <c r="J869">
        <v>47460</v>
      </c>
      <c r="K869" t="s">
        <v>31</v>
      </c>
      <c r="L869" t="s">
        <v>38</v>
      </c>
      <c r="M869" t="str">
        <f t="shared" si="40"/>
        <v>North West</v>
      </c>
      <c r="N869" t="s">
        <v>39</v>
      </c>
      <c r="O869">
        <v>2019</v>
      </c>
      <c r="P869" t="str">
        <f t="shared" si="41"/>
        <v>Francophone</v>
      </c>
    </row>
    <row r="870" spans="1:16">
      <c r="A870">
        <v>10969</v>
      </c>
      <c r="B870" t="s">
        <v>64</v>
      </c>
      <c r="C870" t="s">
        <v>65</v>
      </c>
      <c r="D870" t="s">
        <v>18</v>
      </c>
      <c r="E870" t="str">
        <f t="shared" si="39"/>
        <v>Trophy</v>
      </c>
      <c r="F870">
        <v>150</v>
      </c>
      <c r="G870">
        <v>200</v>
      </c>
      <c r="H870">
        <v>773</v>
      </c>
      <c r="I870">
        <v>154600</v>
      </c>
      <c r="J870">
        <v>38650</v>
      </c>
      <c r="K870" t="s">
        <v>37</v>
      </c>
      <c r="L870" t="s">
        <v>44</v>
      </c>
      <c r="M870" t="str">
        <f t="shared" si="40"/>
        <v>North Central</v>
      </c>
      <c r="N870" t="s">
        <v>45</v>
      </c>
      <c r="O870">
        <v>2018</v>
      </c>
      <c r="P870" t="str">
        <f t="shared" si="41"/>
        <v>Francophone</v>
      </c>
    </row>
    <row r="871" spans="1:16">
      <c r="A871">
        <v>10970</v>
      </c>
      <c r="B871" t="s">
        <v>34</v>
      </c>
      <c r="C871" t="s">
        <v>35</v>
      </c>
      <c r="D871" t="s">
        <v>24</v>
      </c>
      <c r="E871" t="str">
        <f t="shared" si="39"/>
        <v>Budweiser</v>
      </c>
      <c r="F871">
        <v>250</v>
      </c>
      <c r="G871">
        <v>500</v>
      </c>
      <c r="H871">
        <v>767</v>
      </c>
      <c r="I871">
        <v>383500</v>
      </c>
      <c r="J871">
        <v>191750</v>
      </c>
      <c r="K871" t="s">
        <v>43</v>
      </c>
      <c r="L871" t="s">
        <v>47</v>
      </c>
      <c r="M871" t="str">
        <f t="shared" si="40"/>
        <v>North Central</v>
      </c>
      <c r="N871" t="s">
        <v>48</v>
      </c>
      <c r="O871">
        <v>2017</v>
      </c>
      <c r="P871" t="str">
        <f t="shared" si="41"/>
        <v>Francophone</v>
      </c>
    </row>
    <row r="872" spans="1:16">
      <c r="A872">
        <v>10971</v>
      </c>
      <c r="B872" t="s">
        <v>54</v>
      </c>
      <c r="C872" t="s">
        <v>55</v>
      </c>
      <c r="D872" t="s">
        <v>30</v>
      </c>
      <c r="E872" t="str">
        <f t="shared" si="39"/>
        <v>Castle Lite</v>
      </c>
      <c r="F872">
        <v>180</v>
      </c>
      <c r="G872">
        <v>450</v>
      </c>
      <c r="H872">
        <v>939</v>
      </c>
      <c r="I872">
        <v>422550</v>
      </c>
      <c r="J872">
        <v>253530</v>
      </c>
      <c r="K872" t="s">
        <v>19</v>
      </c>
      <c r="L872" t="s">
        <v>20</v>
      </c>
      <c r="M872" t="str">
        <f t="shared" si="40"/>
        <v>South East</v>
      </c>
      <c r="N872" t="s">
        <v>52</v>
      </c>
      <c r="O872">
        <v>2019</v>
      </c>
      <c r="P872" t="str">
        <f t="shared" si="41"/>
        <v>Anglophone</v>
      </c>
    </row>
    <row r="873" spans="1:16">
      <c r="A873">
        <v>10972</v>
      </c>
      <c r="B873" t="s">
        <v>34</v>
      </c>
      <c r="C873" t="s">
        <v>35</v>
      </c>
      <c r="D873" t="s">
        <v>36</v>
      </c>
      <c r="E873" t="str">
        <f t="shared" si="39"/>
        <v>Eagle Lager</v>
      </c>
      <c r="F873">
        <v>170</v>
      </c>
      <c r="G873">
        <v>250</v>
      </c>
      <c r="H873">
        <v>832</v>
      </c>
      <c r="I873">
        <v>208000</v>
      </c>
      <c r="J873">
        <v>66560</v>
      </c>
      <c r="K873" t="s">
        <v>25</v>
      </c>
      <c r="L873" t="s">
        <v>26</v>
      </c>
      <c r="M873" t="str">
        <f t="shared" si="40"/>
        <v>West</v>
      </c>
      <c r="N873" t="s">
        <v>53</v>
      </c>
      <c r="O873">
        <v>2018</v>
      </c>
      <c r="P873" t="str">
        <f t="shared" si="41"/>
        <v>Anglophone</v>
      </c>
    </row>
    <row r="874" spans="1:16">
      <c r="A874">
        <v>10973</v>
      </c>
      <c r="B874" t="s">
        <v>60</v>
      </c>
      <c r="C874" t="s">
        <v>61</v>
      </c>
      <c r="D874" t="s">
        <v>42</v>
      </c>
      <c r="E874" t="str">
        <f t="shared" si="39"/>
        <v>Hero</v>
      </c>
      <c r="F874">
        <v>150</v>
      </c>
      <c r="G874">
        <v>200</v>
      </c>
      <c r="H874">
        <v>768</v>
      </c>
      <c r="I874">
        <v>153600</v>
      </c>
      <c r="J874">
        <v>38400</v>
      </c>
      <c r="K874" t="s">
        <v>31</v>
      </c>
      <c r="L874" t="s">
        <v>32</v>
      </c>
      <c r="M874" t="str">
        <f t="shared" si="40"/>
        <v>South South</v>
      </c>
      <c r="N874" t="s">
        <v>56</v>
      </c>
      <c r="O874">
        <v>2018</v>
      </c>
      <c r="P874" t="str">
        <f t="shared" si="41"/>
        <v>Francophone</v>
      </c>
    </row>
    <row r="875" spans="1:16">
      <c r="A875">
        <v>10974</v>
      </c>
      <c r="B875" t="s">
        <v>66</v>
      </c>
      <c r="C875" t="s">
        <v>67</v>
      </c>
      <c r="D875" t="s">
        <v>46</v>
      </c>
      <c r="E875" t="str">
        <f t="shared" si="39"/>
        <v>Beta Malt</v>
      </c>
      <c r="F875">
        <v>80</v>
      </c>
      <c r="G875">
        <v>150</v>
      </c>
      <c r="H875">
        <v>958</v>
      </c>
      <c r="I875">
        <v>143700</v>
      </c>
      <c r="J875">
        <v>67060</v>
      </c>
      <c r="K875" t="s">
        <v>37</v>
      </c>
      <c r="L875" t="s">
        <v>38</v>
      </c>
      <c r="M875" t="str">
        <f t="shared" si="40"/>
        <v>North West</v>
      </c>
      <c r="N875" t="s">
        <v>59</v>
      </c>
      <c r="O875">
        <v>2017</v>
      </c>
      <c r="P875" t="str">
        <f t="shared" si="41"/>
        <v>Francophone</v>
      </c>
    </row>
    <row r="876" spans="1:16">
      <c r="A876">
        <v>10975</v>
      </c>
      <c r="B876" t="s">
        <v>64</v>
      </c>
      <c r="C876" t="s">
        <v>65</v>
      </c>
      <c r="D876" t="s">
        <v>51</v>
      </c>
      <c r="E876" t="str">
        <f t="shared" si="39"/>
        <v>Grand Malt</v>
      </c>
      <c r="F876">
        <v>90</v>
      </c>
      <c r="G876">
        <v>150</v>
      </c>
      <c r="H876">
        <v>958</v>
      </c>
      <c r="I876">
        <v>143700</v>
      </c>
      <c r="J876">
        <v>57480</v>
      </c>
      <c r="K876" t="s">
        <v>43</v>
      </c>
      <c r="L876" t="s">
        <v>44</v>
      </c>
      <c r="M876" t="str">
        <f t="shared" si="40"/>
        <v>North Central</v>
      </c>
      <c r="N876" t="s">
        <v>62</v>
      </c>
      <c r="O876">
        <v>2018</v>
      </c>
      <c r="P876" t="str">
        <f t="shared" si="41"/>
        <v>Francophone</v>
      </c>
    </row>
    <row r="877" spans="1:16">
      <c r="A877">
        <v>10976</v>
      </c>
      <c r="B877" t="s">
        <v>60</v>
      </c>
      <c r="C877" t="s">
        <v>61</v>
      </c>
      <c r="D877" t="s">
        <v>18</v>
      </c>
      <c r="E877" t="str">
        <f t="shared" si="39"/>
        <v>Trophy</v>
      </c>
      <c r="F877">
        <v>150</v>
      </c>
      <c r="G877">
        <v>200</v>
      </c>
      <c r="H877">
        <v>927</v>
      </c>
      <c r="I877">
        <v>185400</v>
      </c>
      <c r="J877">
        <v>46350</v>
      </c>
      <c r="K877" t="s">
        <v>19</v>
      </c>
      <c r="L877" t="s">
        <v>47</v>
      </c>
      <c r="M877" t="str">
        <f t="shared" si="40"/>
        <v>North Central</v>
      </c>
      <c r="N877" t="s">
        <v>63</v>
      </c>
      <c r="O877">
        <v>2019</v>
      </c>
      <c r="P877" t="str">
        <f t="shared" si="41"/>
        <v>Anglophone</v>
      </c>
    </row>
    <row r="878" spans="1:16">
      <c r="A878">
        <v>10977</v>
      </c>
      <c r="B878" t="s">
        <v>22</v>
      </c>
      <c r="C878" t="s">
        <v>23</v>
      </c>
      <c r="D878" t="s">
        <v>24</v>
      </c>
      <c r="E878" t="str">
        <f t="shared" si="39"/>
        <v>Budweiser</v>
      </c>
      <c r="F878">
        <v>250</v>
      </c>
      <c r="G878">
        <v>500</v>
      </c>
      <c r="H878">
        <v>919</v>
      </c>
      <c r="I878">
        <v>459500</v>
      </c>
      <c r="J878">
        <v>229750</v>
      </c>
      <c r="K878" t="s">
        <v>25</v>
      </c>
      <c r="L878" t="s">
        <v>20</v>
      </c>
      <c r="M878" t="str">
        <f t="shared" si="40"/>
        <v>South East</v>
      </c>
      <c r="N878" t="s">
        <v>21</v>
      </c>
      <c r="O878">
        <v>2019</v>
      </c>
      <c r="P878" t="str">
        <f t="shared" si="41"/>
        <v>Anglophone</v>
      </c>
    </row>
    <row r="879" spans="1:16">
      <c r="A879">
        <v>10978</v>
      </c>
      <c r="B879" t="s">
        <v>64</v>
      </c>
      <c r="C879" t="s">
        <v>65</v>
      </c>
      <c r="D879" t="s">
        <v>30</v>
      </c>
      <c r="E879" t="str">
        <f t="shared" si="39"/>
        <v>Castle Lite</v>
      </c>
      <c r="F879">
        <v>180</v>
      </c>
      <c r="G879">
        <v>450</v>
      </c>
      <c r="H879">
        <v>830</v>
      </c>
      <c r="I879">
        <v>373500</v>
      </c>
      <c r="J879">
        <v>224100</v>
      </c>
      <c r="K879" t="s">
        <v>31</v>
      </c>
      <c r="L879" t="s">
        <v>26</v>
      </c>
      <c r="M879" t="str">
        <f t="shared" si="40"/>
        <v>West</v>
      </c>
      <c r="N879" t="s">
        <v>27</v>
      </c>
      <c r="O879">
        <v>2018</v>
      </c>
      <c r="P879" t="str">
        <f t="shared" si="41"/>
        <v>Francophone</v>
      </c>
    </row>
    <row r="880" spans="1:16">
      <c r="A880">
        <v>10979</v>
      </c>
      <c r="B880" t="s">
        <v>34</v>
      </c>
      <c r="C880" t="s">
        <v>35</v>
      </c>
      <c r="D880" t="s">
        <v>36</v>
      </c>
      <c r="E880" t="str">
        <f t="shared" si="39"/>
        <v>Eagle Lager</v>
      </c>
      <c r="F880">
        <v>170</v>
      </c>
      <c r="G880">
        <v>250</v>
      </c>
      <c r="H880">
        <v>874</v>
      </c>
      <c r="I880">
        <v>218500</v>
      </c>
      <c r="J880">
        <v>69920</v>
      </c>
      <c r="K880" t="s">
        <v>37</v>
      </c>
      <c r="L880" t="s">
        <v>32</v>
      </c>
      <c r="M880" t="str">
        <f t="shared" si="40"/>
        <v>South South</v>
      </c>
      <c r="N880" t="s">
        <v>33</v>
      </c>
      <c r="O880">
        <v>2018</v>
      </c>
      <c r="P880" t="str">
        <f t="shared" si="41"/>
        <v>Francophone</v>
      </c>
    </row>
    <row r="881" spans="1:16">
      <c r="A881">
        <v>10980</v>
      </c>
      <c r="B881" t="s">
        <v>28</v>
      </c>
      <c r="C881" t="s">
        <v>29</v>
      </c>
      <c r="D881" t="s">
        <v>42</v>
      </c>
      <c r="E881" t="str">
        <f t="shared" si="39"/>
        <v>Hero</v>
      </c>
      <c r="F881">
        <v>150</v>
      </c>
      <c r="G881">
        <v>200</v>
      </c>
      <c r="H881">
        <v>954</v>
      </c>
      <c r="I881">
        <v>190800</v>
      </c>
      <c r="J881">
        <v>47700</v>
      </c>
      <c r="K881" t="s">
        <v>43</v>
      </c>
      <c r="L881" t="s">
        <v>38</v>
      </c>
      <c r="M881" t="str">
        <f t="shared" si="40"/>
        <v>North West</v>
      </c>
      <c r="N881" t="s">
        <v>39</v>
      </c>
      <c r="O881">
        <v>2017</v>
      </c>
      <c r="P881" t="str">
        <f t="shared" si="41"/>
        <v>Francophone</v>
      </c>
    </row>
    <row r="882" spans="1:16">
      <c r="A882">
        <v>10981</v>
      </c>
      <c r="B882" t="s">
        <v>16</v>
      </c>
      <c r="C882" t="s">
        <v>17</v>
      </c>
      <c r="D882" t="s">
        <v>46</v>
      </c>
      <c r="E882" t="str">
        <f t="shared" si="39"/>
        <v>Beta Malt</v>
      </c>
      <c r="F882">
        <v>80</v>
      </c>
      <c r="G882">
        <v>150</v>
      </c>
      <c r="H882">
        <v>919</v>
      </c>
      <c r="I882">
        <v>137850</v>
      </c>
      <c r="J882">
        <v>64330</v>
      </c>
      <c r="K882" t="s">
        <v>19</v>
      </c>
      <c r="L882" t="s">
        <v>44</v>
      </c>
      <c r="M882" t="str">
        <f t="shared" si="40"/>
        <v>North Central</v>
      </c>
      <c r="N882" t="s">
        <v>45</v>
      </c>
      <c r="O882">
        <v>2017</v>
      </c>
      <c r="P882" t="str">
        <f t="shared" si="41"/>
        <v>Anglophone</v>
      </c>
    </row>
    <row r="883" spans="1:16">
      <c r="A883">
        <v>10982</v>
      </c>
      <c r="B883" t="s">
        <v>40</v>
      </c>
      <c r="C883" t="s">
        <v>41</v>
      </c>
      <c r="D883" t="s">
        <v>51</v>
      </c>
      <c r="E883" t="str">
        <f t="shared" si="39"/>
        <v>Grand Malt</v>
      </c>
      <c r="F883">
        <v>90</v>
      </c>
      <c r="G883">
        <v>150</v>
      </c>
      <c r="H883">
        <v>796</v>
      </c>
      <c r="I883">
        <v>119400</v>
      </c>
      <c r="J883">
        <v>47760</v>
      </c>
      <c r="K883" t="s">
        <v>25</v>
      </c>
      <c r="L883" t="s">
        <v>47</v>
      </c>
      <c r="M883" t="str">
        <f t="shared" si="40"/>
        <v>North Central</v>
      </c>
      <c r="N883" t="s">
        <v>48</v>
      </c>
      <c r="O883">
        <v>2017</v>
      </c>
      <c r="P883" t="str">
        <f t="shared" si="41"/>
        <v>Anglophone</v>
      </c>
    </row>
    <row r="884" spans="1:16">
      <c r="A884">
        <v>10983</v>
      </c>
      <c r="B884" t="s">
        <v>57</v>
      </c>
      <c r="C884" t="s">
        <v>58</v>
      </c>
      <c r="D884" t="s">
        <v>18</v>
      </c>
      <c r="E884" t="str">
        <f t="shared" si="39"/>
        <v>Trophy</v>
      </c>
      <c r="F884">
        <v>150</v>
      </c>
      <c r="G884">
        <v>200</v>
      </c>
      <c r="H884">
        <v>773</v>
      </c>
      <c r="I884">
        <v>154600</v>
      </c>
      <c r="J884">
        <v>38650</v>
      </c>
      <c r="K884" t="s">
        <v>31</v>
      </c>
      <c r="L884" t="s">
        <v>20</v>
      </c>
      <c r="M884" t="str">
        <f t="shared" si="40"/>
        <v>South East</v>
      </c>
      <c r="N884" t="s">
        <v>52</v>
      </c>
      <c r="O884">
        <v>2017</v>
      </c>
      <c r="P884" t="str">
        <f t="shared" si="41"/>
        <v>Francophone</v>
      </c>
    </row>
    <row r="885" spans="1:16">
      <c r="A885">
        <v>10984</v>
      </c>
      <c r="B885" t="s">
        <v>22</v>
      </c>
      <c r="C885" t="s">
        <v>23</v>
      </c>
      <c r="D885" t="s">
        <v>24</v>
      </c>
      <c r="E885" t="str">
        <f t="shared" si="39"/>
        <v>Budweiser</v>
      </c>
      <c r="F885">
        <v>250</v>
      </c>
      <c r="G885">
        <v>500</v>
      </c>
      <c r="H885">
        <v>891</v>
      </c>
      <c r="I885">
        <v>445500</v>
      </c>
      <c r="J885">
        <v>222750</v>
      </c>
      <c r="K885" t="s">
        <v>37</v>
      </c>
      <c r="L885" t="s">
        <v>26</v>
      </c>
      <c r="M885" t="str">
        <f t="shared" si="40"/>
        <v>West</v>
      </c>
      <c r="N885" t="s">
        <v>53</v>
      </c>
      <c r="O885">
        <v>2018</v>
      </c>
      <c r="P885" t="str">
        <f t="shared" si="41"/>
        <v>Francophone</v>
      </c>
    </row>
    <row r="886" spans="1:16">
      <c r="A886">
        <v>10985</v>
      </c>
      <c r="B886" t="s">
        <v>22</v>
      </c>
      <c r="C886" t="s">
        <v>23</v>
      </c>
      <c r="D886" t="s">
        <v>30</v>
      </c>
      <c r="E886" t="str">
        <f t="shared" si="39"/>
        <v>Castle Lite</v>
      </c>
      <c r="F886">
        <v>180</v>
      </c>
      <c r="G886">
        <v>450</v>
      </c>
      <c r="H886">
        <v>778</v>
      </c>
      <c r="I886">
        <v>350100</v>
      </c>
      <c r="J886">
        <v>210060</v>
      </c>
      <c r="K886" t="s">
        <v>43</v>
      </c>
      <c r="L886" t="s">
        <v>32</v>
      </c>
      <c r="M886" t="str">
        <f t="shared" si="40"/>
        <v>South South</v>
      </c>
      <c r="N886" t="s">
        <v>56</v>
      </c>
      <c r="O886">
        <v>2017</v>
      </c>
      <c r="P886" t="str">
        <f t="shared" si="41"/>
        <v>Francophone</v>
      </c>
    </row>
    <row r="887" spans="1:16">
      <c r="A887">
        <v>10986</v>
      </c>
      <c r="B887" t="s">
        <v>66</v>
      </c>
      <c r="C887" t="s">
        <v>67</v>
      </c>
      <c r="D887" t="s">
        <v>36</v>
      </c>
      <c r="E887" t="str">
        <f t="shared" si="39"/>
        <v>Eagle Lager</v>
      </c>
      <c r="F887">
        <v>170</v>
      </c>
      <c r="G887">
        <v>250</v>
      </c>
      <c r="H887">
        <v>950</v>
      </c>
      <c r="I887">
        <v>237500</v>
      </c>
      <c r="J887">
        <v>76000</v>
      </c>
      <c r="K887" t="s">
        <v>19</v>
      </c>
      <c r="L887" t="s">
        <v>38</v>
      </c>
      <c r="M887" t="str">
        <f t="shared" si="40"/>
        <v>North West</v>
      </c>
      <c r="N887" t="s">
        <v>59</v>
      </c>
      <c r="O887">
        <v>2018</v>
      </c>
      <c r="P887" t="str">
        <f t="shared" si="41"/>
        <v>Anglophone</v>
      </c>
    </row>
    <row r="888" spans="1:16">
      <c r="A888">
        <v>10987</v>
      </c>
      <c r="B888" t="s">
        <v>34</v>
      </c>
      <c r="C888" t="s">
        <v>35</v>
      </c>
      <c r="D888" t="s">
        <v>42</v>
      </c>
      <c r="E888" t="str">
        <f t="shared" si="39"/>
        <v>Hero</v>
      </c>
      <c r="F888">
        <v>150</v>
      </c>
      <c r="G888">
        <v>200</v>
      </c>
      <c r="H888">
        <v>840</v>
      </c>
      <c r="I888">
        <v>168000</v>
      </c>
      <c r="J888">
        <v>42000</v>
      </c>
      <c r="K888" t="s">
        <v>25</v>
      </c>
      <c r="L888" t="s">
        <v>44</v>
      </c>
      <c r="M888" t="str">
        <f t="shared" si="40"/>
        <v>North Central</v>
      </c>
      <c r="N888" t="s">
        <v>62</v>
      </c>
      <c r="O888">
        <v>2017</v>
      </c>
      <c r="P888" t="str">
        <f t="shared" si="41"/>
        <v>Anglophone</v>
      </c>
    </row>
    <row r="889" spans="1:16">
      <c r="A889">
        <v>10988</v>
      </c>
      <c r="B889" t="s">
        <v>54</v>
      </c>
      <c r="C889" t="s">
        <v>55</v>
      </c>
      <c r="D889" t="s">
        <v>46</v>
      </c>
      <c r="E889" t="str">
        <f t="shared" si="39"/>
        <v>Beta Malt</v>
      </c>
      <c r="F889">
        <v>80</v>
      </c>
      <c r="G889">
        <v>150</v>
      </c>
      <c r="H889">
        <v>821</v>
      </c>
      <c r="I889">
        <v>123150</v>
      </c>
      <c r="J889">
        <v>57470</v>
      </c>
      <c r="K889" t="s">
        <v>31</v>
      </c>
      <c r="L889" t="s">
        <v>47</v>
      </c>
      <c r="M889" t="str">
        <f t="shared" si="40"/>
        <v>North Central</v>
      </c>
      <c r="N889" t="s">
        <v>63</v>
      </c>
      <c r="O889">
        <v>2017</v>
      </c>
      <c r="P889" t="str">
        <f t="shared" si="41"/>
        <v>Francophone</v>
      </c>
    </row>
    <row r="890" spans="1:16">
      <c r="A890">
        <v>10989</v>
      </c>
      <c r="B890" t="s">
        <v>66</v>
      </c>
      <c r="C890" t="s">
        <v>67</v>
      </c>
      <c r="D890" t="s">
        <v>51</v>
      </c>
      <c r="E890" t="str">
        <f t="shared" si="39"/>
        <v>Grand Malt</v>
      </c>
      <c r="F890">
        <v>90</v>
      </c>
      <c r="G890">
        <v>150</v>
      </c>
      <c r="H890">
        <v>720</v>
      </c>
      <c r="I890">
        <v>108000</v>
      </c>
      <c r="J890">
        <v>43200</v>
      </c>
      <c r="K890" t="s">
        <v>37</v>
      </c>
      <c r="L890" t="s">
        <v>20</v>
      </c>
      <c r="M890" t="str">
        <f t="shared" si="40"/>
        <v>South East</v>
      </c>
      <c r="N890" t="s">
        <v>21</v>
      </c>
      <c r="O890">
        <v>2017</v>
      </c>
      <c r="P890" t="str">
        <f t="shared" si="41"/>
        <v>Francophone</v>
      </c>
    </row>
    <row r="891" spans="1:16">
      <c r="A891">
        <v>10990</v>
      </c>
      <c r="B891" t="s">
        <v>28</v>
      </c>
      <c r="C891" t="s">
        <v>29</v>
      </c>
      <c r="D891" t="s">
        <v>18</v>
      </c>
      <c r="E891" t="str">
        <f t="shared" si="39"/>
        <v>Trophy</v>
      </c>
      <c r="F891">
        <v>150</v>
      </c>
      <c r="G891">
        <v>200</v>
      </c>
      <c r="H891">
        <v>706</v>
      </c>
      <c r="I891">
        <v>141200</v>
      </c>
      <c r="J891">
        <v>35300</v>
      </c>
      <c r="K891" t="s">
        <v>43</v>
      </c>
      <c r="L891" t="s">
        <v>26</v>
      </c>
      <c r="M891" t="str">
        <f t="shared" si="40"/>
        <v>West</v>
      </c>
      <c r="N891" t="s">
        <v>27</v>
      </c>
      <c r="O891">
        <v>2019</v>
      </c>
      <c r="P891" t="str">
        <f t="shared" si="41"/>
        <v>Francophone</v>
      </c>
    </row>
    <row r="892" spans="1:16">
      <c r="A892">
        <v>10991</v>
      </c>
      <c r="B892" t="s">
        <v>22</v>
      </c>
      <c r="C892" t="s">
        <v>23</v>
      </c>
      <c r="D892" t="s">
        <v>24</v>
      </c>
      <c r="E892" t="str">
        <f t="shared" si="39"/>
        <v>Budweiser</v>
      </c>
      <c r="F892">
        <v>250</v>
      </c>
      <c r="G892">
        <v>500</v>
      </c>
      <c r="H892">
        <v>827</v>
      </c>
      <c r="I892">
        <v>413500</v>
      </c>
      <c r="J892">
        <v>206750</v>
      </c>
      <c r="K892" t="s">
        <v>19</v>
      </c>
      <c r="L892" t="s">
        <v>32</v>
      </c>
      <c r="M892" t="str">
        <f t="shared" si="40"/>
        <v>South South</v>
      </c>
      <c r="N892" t="s">
        <v>33</v>
      </c>
      <c r="O892">
        <v>2018</v>
      </c>
      <c r="P892" t="str">
        <f t="shared" si="41"/>
        <v>Anglophone</v>
      </c>
    </row>
    <row r="893" spans="1:16">
      <c r="A893">
        <v>10992</v>
      </c>
      <c r="B893" t="s">
        <v>28</v>
      </c>
      <c r="C893" t="s">
        <v>29</v>
      </c>
      <c r="D893" t="s">
        <v>30</v>
      </c>
      <c r="E893" t="str">
        <f t="shared" si="39"/>
        <v>Castle Lite</v>
      </c>
      <c r="F893">
        <v>180</v>
      </c>
      <c r="G893">
        <v>450</v>
      </c>
      <c r="H893">
        <v>792</v>
      </c>
      <c r="I893">
        <v>356400</v>
      </c>
      <c r="J893">
        <v>213840</v>
      </c>
      <c r="K893" t="s">
        <v>25</v>
      </c>
      <c r="L893" t="s">
        <v>38</v>
      </c>
      <c r="M893" t="str">
        <f t="shared" si="40"/>
        <v>North West</v>
      </c>
      <c r="N893" t="s">
        <v>39</v>
      </c>
      <c r="O893">
        <v>2017</v>
      </c>
      <c r="P893" t="str">
        <f t="shared" si="41"/>
        <v>Anglophone</v>
      </c>
    </row>
    <row r="894" spans="1:16">
      <c r="A894">
        <v>10993</v>
      </c>
      <c r="B894" t="s">
        <v>49</v>
      </c>
      <c r="C894" t="s">
        <v>50</v>
      </c>
      <c r="D894" t="s">
        <v>36</v>
      </c>
      <c r="E894" t="str">
        <f t="shared" si="39"/>
        <v>Eagle Lager</v>
      </c>
      <c r="F894">
        <v>170</v>
      </c>
      <c r="G894">
        <v>250</v>
      </c>
      <c r="H894">
        <v>885</v>
      </c>
      <c r="I894">
        <v>221250</v>
      </c>
      <c r="J894">
        <v>70800</v>
      </c>
      <c r="K894" t="s">
        <v>31</v>
      </c>
      <c r="L894" t="s">
        <v>44</v>
      </c>
      <c r="M894" t="str">
        <f t="shared" si="40"/>
        <v>North Central</v>
      </c>
      <c r="N894" t="s">
        <v>45</v>
      </c>
      <c r="O894">
        <v>2017</v>
      </c>
      <c r="P894" t="str">
        <f t="shared" si="41"/>
        <v>Francophone</v>
      </c>
    </row>
    <row r="895" spans="1:16">
      <c r="A895">
        <v>10994</v>
      </c>
      <c r="B895" t="s">
        <v>40</v>
      </c>
      <c r="C895" t="s">
        <v>41</v>
      </c>
      <c r="D895" t="s">
        <v>42</v>
      </c>
      <c r="E895" t="str">
        <f t="shared" si="39"/>
        <v>Hero</v>
      </c>
      <c r="F895">
        <v>150</v>
      </c>
      <c r="G895">
        <v>200</v>
      </c>
      <c r="H895">
        <v>973</v>
      </c>
      <c r="I895">
        <v>194600</v>
      </c>
      <c r="J895">
        <v>48650</v>
      </c>
      <c r="K895" t="s">
        <v>37</v>
      </c>
      <c r="L895" t="s">
        <v>47</v>
      </c>
      <c r="M895" t="str">
        <f t="shared" si="40"/>
        <v>North Central</v>
      </c>
      <c r="N895" t="s">
        <v>48</v>
      </c>
      <c r="O895">
        <v>2019</v>
      </c>
      <c r="P895" t="str">
        <f t="shared" si="41"/>
        <v>Francophone</v>
      </c>
    </row>
    <row r="896" spans="1:16">
      <c r="A896">
        <v>10995</v>
      </c>
      <c r="B896" t="s">
        <v>16</v>
      </c>
      <c r="C896" t="s">
        <v>17</v>
      </c>
      <c r="D896" t="s">
        <v>46</v>
      </c>
      <c r="E896" t="str">
        <f t="shared" si="39"/>
        <v>Beta Malt</v>
      </c>
      <c r="F896">
        <v>80</v>
      </c>
      <c r="G896">
        <v>150</v>
      </c>
      <c r="H896">
        <v>977</v>
      </c>
      <c r="I896">
        <v>146550</v>
      </c>
      <c r="J896">
        <v>68390</v>
      </c>
      <c r="K896" t="s">
        <v>43</v>
      </c>
      <c r="L896" t="s">
        <v>20</v>
      </c>
      <c r="M896" t="str">
        <f t="shared" si="40"/>
        <v>South East</v>
      </c>
      <c r="N896" t="s">
        <v>52</v>
      </c>
      <c r="O896">
        <v>2017</v>
      </c>
      <c r="P896" t="str">
        <f t="shared" si="41"/>
        <v>Francophone</v>
      </c>
    </row>
    <row r="897" spans="1:16">
      <c r="A897">
        <v>10996</v>
      </c>
      <c r="B897" t="s">
        <v>16</v>
      </c>
      <c r="C897" t="s">
        <v>17</v>
      </c>
      <c r="D897" t="s">
        <v>51</v>
      </c>
      <c r="E897" t="str">
        <f t="shared" si="39"/>
        <v>Grand Malt</v>
      </c>
      <c r="F897">
        <v>90</v>
      </c>
      <c r="G897">
        <v>150</v>
      </c>
      <c r="H897">
        <v>873</v>
      </c>
      <c r="I897">
        <v>130950</v>
      </c>
      <c r="J897">
        <v>52380</v>
      </c>
      <c r="K897" t="s">
        <v>19</v>
      </c>
      <c r="L897" t="s">
        <v>26</v>
      </c>
      <c r="M897" t="str">
        <f t="shared" si="40"/>
        <v>West</v>
      </c>
      <c r="N897" t="s">
        <v>53</v>
      </c>
      <c r="O897">
        <v>2019</v>
      </c>
      <c r="P897" t="str">
        <f t="shared" si="41"/>
        <v>Anglophone</v>
      </c>
    </row>
    <row r="898" spans="1:16">
      <c r="A898">
        <v>10997</v>
      </c>
      <c r="B898" t="s">
        <v>40</v>
      </c>
      <c r="C898" t="s">
        <v>41</v>
      </c>
      <c r="D898" t="s">
        <v>18</v>
      </c>
      <c r="E898" t="str">
        <f t="shared" ref="E898:E961" si="42">PROPER(D898)</f>
        <v>Trophy</v>
      </c>
      <c r="F898">
        <v>150</v>
      </c>
      <c r="G898">
        <v>200</v>
      </c>
      <c r="H898">
        <v>932</v>
      </c>
      <c r="I898">
        <v>186400</v>
      </c>
      <c r="J898">
        <v>46600</v>
      </c>
      <c r="K898" t="s">
        <v>25</v>
      </c>
      <c r="L898" t="s">
        <v>32</v>
      </c>
      <c r="M898" t="str">
        <f t="shared" si="40"/>
        <v>South South</v>
      </c>
      <c r="N898" t="s">
        <v>56</v>
      </c>
      <c r="O898">
        <v>2017</v>
      </c>
      <c r="P898" t="str">
        <f t="shared" si="41"/>
        <v>Anglophone</v>
      </c>
    </row>
    <row r="899" spans="1:16">
      <c r="A899">
        <v>10998</v>
      </c>
      <c r="B899" t="s">
        <v>16</v>
      </c>
      <c r="C899" t="s">
        <v>17</v>
      </c>
      <c r="D899" t="s">
        <v>24</v>
      </c>
      <c r="E899" t="str">
        <f t="shared" si="42"/>
        <v>Budweiser</v>
      </c>
      <c r="F899">
        <v>250</v>
      </c>
      <c r="G899">
        <v>500</v>
      </c>
      <c r="H899">
        <v>701</v>
      </c>
      <c r="I899">
        <v>350500</v>
      </c>
      <c r="J899">
        <v>175250</v>
      </c>
      <c r="K899" t="s">
        <v>31</v>
      </c>
      <c r="L899" t="s">
        <v>38</v>
      </c>
      <c r="M899" t="str">
        <f t="shared" ref="M899:M962" si="43">IF(L899="Southeast","South East",IF(L899="west","West",IF(L899="southsouth","South South",IF(L899="northwest","North West",IF(L899="northeast","North East","North Central")))))</f>
        <v>North West</v>
      </c>
      <c r="N899" t="s">
        <v>59</v>
      </c>
      <c r="O899">
        <v>2018</v>
      </c>
      <c r="P899" t="str">
        <f t="shared" ref="P899:P962" si="44">IF(K899="Ghana","Anglophone",IF(K899="Nigeria","Anglophone","Francophone"))</f>
        <v>Francophone</v>
      </c>
    </row>
    <row r="900" spans="1:16">
      <c r="A900">
        <v>10999</v>
      </c>
      <c r="B900" t="s">
        <v>22</v>
      </c>
      <c r="C900" t="s">
        <v>23</v>
      </c>
      <c r="D900" t="s">
        <v>30</v>
      </c>
      <c r="E900" t="str">
        <f t="shared" si="42"/>
        <v>Castle Lite</v>
      </c>
      <c r="F900">
        <v>180</v>
      </c>
      <c r="G900">
        <v>450</v>
      </c>
      <c r="H900">
        <v>977</v>
      </c>
      <c r="I900">
        <v>439650</v>
      </c>
      <c r="J900">
        <v>263790</v>
      </c>
      <c r="K900" t="s">
        <v>37</v>
      </c>
      <c r="L900" t="s">
        <v>44</v>
      </c>
      <c r="M900" t="str">
        <f t="shared" si="43"/>
        <v>North Central</v>
      </c>
      <c r="N900" t="s">
        <v>62</v>
      </c>
      <c r="O900">
        <v>2017</v>
      </c>
      <c r="P900" t="str">
        <f t="shared" si="44"/>
        <v>Francophone</v>
      </c>
    </row>
    <row r="901" spans="1:16">
      <c r="A901">
        <v>11000</v>
      </c>
      <c r="B901" t="s">
        <v>28</v>
      </c>
      <c r="C901" t="s">
        <v>29</v>
      </c>
      <c r="D901" t="s">
        <v>36</v>
      </c>
      <c r="E901" t="str">
        <f t="shared" si="42"/>
        <v>Eagle Lager</v>
      </c>
      <c r="F901">
        <v>170</v>
      </c>
      <c r="G901">
        <v>250</v>
      </c>
      <c r="H901">
        <v>977</v>
      </c>
      <c r="I901">
        <v>244250</v>
      </c>
      <c r="J901">
        <v>78160</v>
      </c>
      <c r="K901" t="s">
        <v>43</v>
      </c>
      <c r="L901" t="s">
        <v>47</v>
      </c>
      <c r="M901" t="str">
        <f t="shared" si="43"/>
        <v>North Central</v>
      </c>
      <c r="N901" t="s">
        <v>63</v>
      </c>
      <c r="O901">
        <v>2017</v>
      </c>
      <c r="P901" t="str">
        <f t="shared" si="44"/>
        <v>Francophone</v>
      </c>
    </row>
    <row r="902" spans="1:16">
      <c r="A902">
        <v>11001</v>
      </c>
      <c r="B902" t="s">
        <v>34</v>
      </c>
      <c r="C902" t="s">
        <v>35</v>
      </c>
      <c r="D902" t="s">
        <v>42</v>
      </c>
      <c r="E902" t="str">
        <f t="shared" si="42"/>
        <v>Hero</v>
      </c>
      <c r="F902">
        <v>150</v>
      </c>
      <c r="G902">
        <v>200</v>
      </c>
      <c r="H902">
        <v>952</v>
      </c>
      <c r="I902">
        <v>190400</v>
      </c>
      <c r="J902">
        <v>47600</v>
      </c>
      <c r="K902" t="s">
        <v>19</v>
      </c>
      <c r="L902" t="s">
        <v>20</v>
      </c>
      <c r="M902" t="str">
        <f t="shared" si="43"/>
        <v>South East</v>
      </c>
      <c r="N902" t="s">
        <v>21</v>
      </c>
      <c r="O902">
        <v>2019</v>
      </c>
      <c r="P902" t="str">
        <f t="shared" si="44"/>
        <v>Anglophone</v>
      </c>
    </row>
    <row r="903" spans="1:16">
      <c r="A903">
        <v>11002</v>
      </c>
      <c r="B903" t="s">
        <v>40</v>
      </c>
      <c r="C903" t="s">
        <v>41</v>
      </c>
      <c r="D903" t="s">
        <v>46</v>
      </c>
      <c r="E903" t="str">
        <f t="shared" si="42"/>
        <v>Beta Malt</v>
      </c>
      <c r="F903">
        <v>80</v>
      </c>
      <c r="G903">
        <v>150</v>
      </c>
      <c r="H903">
        <v>750</v>
      </c>
      <c r="I903">
        <v>112500</v>
      </c>
      <c r="J903">
        <v>52500</v>
      </c>
      <c r="K903" t="s">
        <v>25</v>
      </c>
      <c r="L903" t="s">
        <v>26</v>
      </c>
      <c r="M903" t="str">
        <f t="shared" si="43"/>
        <v>West</v>
      </c>
      <c r="N903" t="s">
        <v>27</v>
      </c>
      <c r="O903">
        <v>2018</v>
      </c>
      <c r="P903" t="str">
        <f t="shared" si="44"/>
        <v>Anglophone</v>
      </c>
    </row>
    <row r="904" spans="1:16">
      <c r="A904">
        <v>11003</v>
      </c>
      <c r="B904" t="s">
        <v>16</v>
      </c>
      <c r="C904" t="s">
        <v>17</v>
      </c>
      <c r="D904" t="s">
        <v>51</v>
      </c>
      <c r="E904" t="str">
        <f t="shared" si="42"/>
        <v>Grand Malt</v>
      </c>
      <c r="F904">
        <v>90</v>
      </c>
      <c r="G904">
        <v>150</v>
      </c>
      <c r="H904">
        <v>961</v>
      </c>
      <c r="I904">
        <v>144150</v>
      </c>
      <c r="J904">
        <v>57660</v>
      </c>
      <c r="K904" t="s">
        <v>31</v>
      </c>
      <c r="L904" t="s">
        <v>32</v>
      </c>
      <c r="M904" t="str">
        <f t="shared" si="43"/>
        <v>South South</v>
      </c>
      <c r="N904" t="s">
        <v>33</v>
      </c>
      <c r="O904">
        <v>2017</v>
      </c>
      <c r="P904" t="str">
        <f t="shared" si="44"/>
        <v>Francophone</v>
      </c>
    </row>
    <row r="905" spans="1:16">
      <c r="A905">
        <v>11004</v>
      </c>
      <c r="B905" t="s">
        <v>49</v>
      </c>
      <c r="C905" t="s">
        <v>50</v>
      </c>
      <c r="D905" t="s">
        <v>18</v>
      </c>
      <c r="E905" t="str">
        <f t="shared" si="42"/>
        <v>Trophy</v>
      </c>
      <c r="F905">
        <v>150</v>
      </c>
      <c r="G905">
        <v>200</v>
      </c>
      <c r="H905">
        <v>702</v>
      </c>
      <c r="I905">
        <v>140400</v>
      </c>
      <c r="J905">
        <v>35100</v>
      </c>
      <c r="K905" t="s">
        <v>37</v>
      </c>
      <c r="L905" t="s">
        <v>38</v>
      </c>
      <c r="M905" t="str">
        <f t="shared" si="43"/>
        <v>North West</v>
      </c>
      <c r="N905" t="s">
        <v>39</v>
      </c>
      <c r="O905">
        <v>2018</v>
      </c>
      <c r="P905" t="str">
        <f t="shared" si="44"/>
        <v>Francophone</v>
      </c>
    </row>
    <row r="906" spans="1:16">
      <c r="A906">
        <v>11005</v>
      </c>
      <c r="B906" t="s">
        <v>34</v>
      </c>
      <c r="C906" t="s">
        <v>35</v>
      </c>
      <c r="D906" t="s">
        <v>24</v>
      </c>
      <c r="E906" t="str">
        <f t="shared" si="42"/>
        <v>Budweiser</v>
      </c>
      <c r="F906">
        <v>250</v>
      </c>
      <c r="G906">
        <v>500</v>
      </c>
      <c r="H906">
        <v>984</v>
      </c>
      <c r="I906">
        <v>492000</v>
      </c>
      <c r="J906">
        <v>246000</v>
      </c>
      <c r="K906" t="s">
        <v>43</v>
      </c>
      <c r="L906" t="s">
        <v>44</v>
      </c>
      <c r="M906" t="str">
        <f t="shared" si="43"/>
        <v>North Central</v>
      </c>
      <c r="N906" t="s">
        <v>45</v>
      </c>
      <c r="O906">
        <v>2017</v>
      </c>
      <c r="P906" t="str">
        <f t="shared" si="44"/>
        <v>Francophone</v>
      </c>
    </row>
    <row r="907" spans="1:16">
      <c r="A907">
        <v>11006</v>
      </c>
      <c r="B907" t="s">
        <v>54</v>
      </c>
      <c r="C907" t="s">
        <v>55</v>
      </c>
      <c r="D907" t="s">
        <v>30</v>
      </c>
      <c r="E907" t="str">
        <f t="shared" si="42"/>
        <v>Castle Lite</v>
      </c>
      <c r="F907">
        <v>180</v>
      </c>
      <c r="G907">
        <v>450</v>
      </c>
      <c r="H907">
        <v>861</v>
      </c>
      <c r="I907">
        <v>387450</v>
      </c>
      <c r="J907">
        <v>232470</v>
      </c>
      <c r="K907" t="s">
        <v>19</v>
      </c>
      <c r="L907" t="s">
        <v>47</v>
      </c>
      <c r="M907" t="str">
        <f t="shared" si="43"/>
        <v>North Central</v>
      </c>
      <c r="N907" t="s">
        <v>48</v>
      </c>
      <c r="O907">
        <v>2017</v>
      </c>
      <c r="P907" t="str">
        <f t="shared" si="44"/>
        <v>Anglophone</v>
      </c>
    </row>
    <row r="908" spans="1:16">
      <c r="A908">
        <v>11007</v>
      </c>
      <c r="B908" t="s">
        <v>57</v>
      </c>
      <c r="C908" t="s">
        <v>58</v>
      </c>
      <c r="D908" t="s">
        <v>36</v>
      </c>
      <c r="E908" t="str">
        <f t="shared" si="42"/>
        <v>Eagle Lager</v>
      </c>
      <c r="F908">
        <v>170</v>
      </c>
      <c r="G908">
        <v>250</v>
      </c>
      <c r="H908">
        <v>984</v>
      </c>
      <c r="I908">
        <v>246000</v>
      </c>
      <c r="J908">
        <v>78720</v>
      </c>
      <c r="K908" t="s">
        <v>25</v>
      </c>
      <c r="L908" t="s">
        <v>20</v>
      </c>
      <c r="M908" t="str">
        <f t="shared" si="43"/>
        <v>South East</v>
      </c>
      <c r="N908" t="s">
        <v>52</v>
      </c>
      <c r="O908">
        <v>2019</v>
      </c>
      <c r="P908" t="str">
        <f t="shared" si="44"/>
        <v>Anglophone</v>
      </c>
    </row>
    <row r="909" spans="1:16">
      <c r="A909">
        <v>11008</v>
      </c>
      <c r="B909" t="s">
        <v>60</v>
      </c>
      <c r="C909" t="s">
        <v>61</v>
      </c>
      <c r="D909" t="s">
        <v>42</v>
      </c>
      <c r="E909" t="str">
        <f t="shared" si="42"/>
        <v>Hero</v>
      </c>
      <c r="F909">
        <v>150</v>
      </c>
      <c r="G909">
        <v>200</v>
      </c>
      <c r="H909">
        <v>760</v>
      </c>
      <c r="I909">
        <v>152000</v>
      </c>
      <c r="J909">
        <v>38000</v>
      </c>
      <c r="K909" t="s">
        <v>31</v>
      </c>
      <c r="L909" t="s">
        <v>26</v>
      </c>
      <c r="M909" t="str">
        <f t="shared" si="43"/>
        <v>West</v>
      </c>
      <c r="N909" t="s">
        <v>53</v>
      </c>
      <c r="O909">
        <v>2018</v>
      </c>
      <c r="P909" t="str">
        <f t="shared" si="44"/>
        <v>Francophone</v>
      </c>
    </row>
    <row r="910" spans="1:16">
      <c r="A910">
        <v>11009</v>
      </c>
      <c r="B910" t="s">
        <v>34</v>
      </c>
      <c r="C910" t="s">
        <v>35</v>
      </c>
      <c r="D910" t="s">
        <v>46</v>
      </c>
      <c r="E910" t="str">
        <f t="shared" si="42"/>
        <v>Beta Malt</v>
      </c>
      <c r="F910">
        <v>80</v>
      </c>
      <c r="G910">
        <v>150</v>
      </c>
      <c r="H910">
        <v>849</v>
      </c>
      <c r="I910">
        <v>127350</v>
      </c>
      <c r="J910">
        <v>59430</v>
      </c>
      <c r="K910" t="s">
        <v>37</v>
      </c>
      <c r="L910" t="s">
        <v>32</v>
      </c>
      <c r="M910" t="str">
        <f t="shared" si="43"/>
        <v>South South</v>
      </c>
      <c r="N910" t="s">
        <v>56</v>
      </c>
      <c r="O910">
        <v>2019</v>
      </c>
      <c r="P910" t="str">
        <f t="shared" si="44"/>
        <v>Francophone</v>
      </c>
    </row>
    <row r="911" spans="1:16">
      <c r="A911">
        <v>11010</v>
      </c>
      <c r="B911" t="s">
        <v>64</v>
      </c>
      <c r="C911" t="s">
        <v>65</v>
      </c>
      <c r="D911" t="s">
        <v>51</v>
      </c>
      <c r="E911" t="str">
        <f t="shared" si="42"/>
        <v>Grand Malt</v>
      </c>
      <c r="F911">
        <v>90</v>
      </c>
      <c r="G911">
        <v>150</v>
      </c>
      <c r="H911">
        <v>728</v>
      </c>
      <c r="I911">
        <v>109200</v>
      </c>
      <c r="J911">
        <v>43680</v>
      </c>
      <c r="K911" t="s">
        <v>43</v>
      </c>
      <c r="L911" t="s">
        <v>38</v>
      </c>
      <c r="M911" t="str">
        <f t="shared" si="43"/>
        <v>North West</v>
      </c>
      <c r="N911" t="s">
        <v>59</v>
      </c>
      <c r="O911">
        <v>2017</v>
      </c>
      <c r="P911" t="str">
        <f t="shared" si="44"/>
        <v>Francophone</v>
      </c>
    </row>
    <row r="912" spans="1:16">
      <c r="A912">
        <v>11011</v>
      </c>
      <c r="B912" t="s">
        <v>34</v>
      </c>
      <c r="C912" t="s">
        <v>35</v>
      </c>
      <c r="D912" t="s">
        <v>18</v>
      </c>
      <c r="E912" t="str">
        <f t="shared" si="42"/>
        <v>Trophy</v>
      </c>
      <c r="F912">
        <v>150</v>
      </c>
      <c r="G912">
        <v>200</v>
      </c>
      <c r="H912">
        <v>842</v>
      </c>
      <c r="I912">
        <v>168400</v>
      </c>
      <c r="J912">
        <v>42100</v>
      </c>
      <c r="K912" t="s">
        <v>19</v>
      </c>
      <c r="L912" t="s">
        <v>44</v>
      </c>
      <c r="M912" t="str">
        <f t="shared" si="43"/>
        <v>North Central</v>
      </c>
      <c r="N912" t="s">
        <v>62</v>
      </c>
      <c r="O912">
        <v>2019</v>
      </c>
      <c r="P912" t="str">
        <f t="shared" si="44"/>
        <v>Anglophone</v>
      </c>
    </row>
    <row r="913" spans="1:16">
      <c r="A913">
        <v>11012</v>
      </c>
      <c r="B913" t="s">
        <v>54</v>
      </c>
      <c r="C913" t="s">
        <v>55</v>
      </c>
      <c r="D913" t="s">
        <v>24</v>
      </c>
      <c r="E913" t="str">
        <f t="shared" si="42"/>
        <v>Budweiser</v>
      </c>
      <c r="F913">
        <v>250</v>
      </c>
      <c r="G913">
        <v>500</v>
      </c>
      <c r="H913">
        <v>966</v>
      </c>
      <c r="I913">
        <v>483000</v>
      </c>
      <c r="J913">
        <v>241500</v>
      </c>
      <c r="K913" t="s">
        <v>25</v>
      </c>
      <c r="L913" t="s">
        <v>47</v>
      </c>
      <c r="M913" t="str">
        <f t="shared" si="43"/>
        <v>North Central</v>
      </c>
      <c r="N913" t="s">
        <v>63</v>
      </c>
      <c r="O913">
        <v>2017</v>
      </c>
      <c r="P913" t="str">
        <f t="shared" si="44"/>
        <v>Anglophone</v>
      </c>
    </row>
    <row r="914" spans="1:16">
      <c r="A914">
        <v>11013</v>
      </c>
      <c r="B914" t="s">
        <v>34</v>
      </c>
      <c r="C914" t="s">
        <v>35</v>
      </c>
      <c r="D914" t="s">
        <v>30</v>
      </c>
      <c r="E914" t="str">
        <f t="shared" si="42"/>
        <v>Castle Lite</v>
      </c>
      <c r="F914">
        <v>180</v>
      </c>
      <c r="G914">
        <v>450</v>
      </c>
      <c r="H914">
        <v>732</v>
      </c>
      <c r="I914">
        <v>329400</v>
      </c>
      <c r="J914">
        <v>197640</v>
      </c>
      <c r="K914" t="s">
        <v>31</v>
      </c>
      <c r="L914" t="s">
        <v>20</v>
      </c>
      <c r="M914" t="str">
        <f t="shared" si="43"/>
        <v>South East</v>
      </c>
      <c r="N914" t="s">
        <v>21</v>
      </c>
      <c r="O914">
        <v>2017</v>
      </c>
      <c r="P914" t="str">
        <f t="shared" si="44"/>
        <v>Francophone</v>
      </c>
    </row>
    <row r="915" spans="1:16">
      <c r="A915">
        <v>11014</v>
      </c>
      <c r="B915" t="s">
        <v>60</v>
      </c>
      <c r="C915" t="s">
        <v>61</v>
      </c>
      <c r="D915" t="s">
        <v>36</v>
      </c>
      <c r="E915" t="str">
        <f t="shared" si="42"/>
        <v>Eagle Lager</v>
      </c>
      <c r="F915">
        <v>170</v>
      </c>
      <c r="G915">
        <v>250</v>
      </c>
      <c r="H915">
        <v>996</v>
      </c>
      <c r="I915">
        <v>249000</v>
      </c>
      <c r="J915">
        <v>79680</v>
      </c>
      <c r="K915" t="s">
        <v>37</v>
      </c>
      <c r="L915" t="s">
        <v>26</v>
      </c>
      <c r="M915" t="str">
        <f t="shared" si="43"/>
        <v>West</v>
      </c>
      <c r="N915" t="s">
        <v>27</v>
      </c>
      <c r="O915">
        <v>2018</v>
      </c>
      <c r="P915" t="str">
        <f t="shared" si="44"/>
        <v>Francophone</v>
      </c>
    </row>
    <row r="916" spans="1:16">
      <c r="A916">
        <v>11015</v>
      </c>
      <c r="B916" t="s">
        <v>66</v>
      </c>
      <c r="C916" t="s">
        <v>67</v>
      </c>
      <c r="D916" t="s">
        <v>42</v>
      </c>
      <c r="E916" t="str">
        <f t="shared" si="42"/>
        <v>Hero</v>
      </c>
      <c r="F916">
        <v>150</v>
      </c>
      <c r="G916">
        <v>200</v>
      </c>
      <c r="H916">
        <v>770</v>
      </c>
      <c r="I916">
        <v>154000</v>
      </c>
      <c r="J916">
        <v>38500</v>
      </c>
      <c r="K916" t="s">
        <v>43</v>
      </c>
      <c r="L916" t="s">
        <v>32</v>
      </c>
      <c r="M916" t="str">
        <f t="shared" si="43"/>
        <v>South South</v>
      </c>
      <c r="N916" t="s">
        <v>33</v>
      </c>
      <c r="O916">
        <v>2019</v>
      </c>
      <c r="P916" t="str">
        <f t="shared" si="44"/>
        <v>Francophone</v>
      </c>
    </row>
    <row r="917" spans="1:16">
      <c r="A917">
        <v>11016</v>
      </c>
      <c r="B917" t="s">
        <v>64</v>
      </c>
      <c r="C917" t="s">
        <v>65</v>
      </c>
      <c r="D917" t="s">
        <v>46</v>
      </c>
      <c r="E917" t="str">
        <f t="shared" si="42"/>
        <v>Beta Malt</v>
      </c>
      <c r="F917">
        <v>80</v>
      </c>
      <c r="G917">
        <v>150</v>
      </c>
      <c r="H917">
        <v>785</v>
      </c>
      <c r="I917">
        <v>117750</v>
      </c>
      <c r="J917">
        <v>54950</v>
      </c>
      <c r="K917" t="s">
        <v>19</v>
      </c>
      <c r="L917" t="s">
        <v>38</v>
      </c>
      <c r="M917" t="str">
        <f t="shared" si="43"/>
        <v>North West</v>
      </c>
      <c r="N917" t="s">
        <v>39</v>
      </c>
      <c r="O917">
        <v>2017</v>
      </c>
      <c r="P917" t="str">
        <f t="shared" si="44"/>
        <v>Anglophone</v>
      </c>
    </row>
    <row r="918" spans="1:16">
      <c r="A918">
        <v>11017</v>
      </c>
      <c r="B918" t="s">
        <v>60</v>
      </c>
      <c r="C918" t="s">
        <v>61</v>
      </c>
      <c r="D918" t="s">
        <v>51</v>
      </c>
      <c r="E918" t="str">
        <f t="shared" si="42"/>
        <v>Grand Malt</v>
      </c>
      <c r="F918">
        <v>90</v>
      </c>
      <c r="G918">
        <v>150</v>
      </c>
      <c r="H918">
        <v>891</v>
      </c>
      <c r="I918">
        <v>133650</v>
      </c>
      <c r="J918">
        <v>53460</v>
      </c>
      <c r="K918" t="s">
        <v>25</v>
      </c>
      <c r="L918" t="s">
        <v>44</v>
      </c>
      <c r="M918" t="str">
        <f t="shared" si="43"/>
        <v>North Central</v>
      </c>
      <c r="N918" t="s">
        <v>45</v>
      </c>
      <c r="O918">
        <v>2017</v>
      </c>
      <c r="P918" t="str">
        <f t="shared" si="44"/>
        <v>Anglophone</v>
      </c>
    </row>
    <row r="919" spans="1:16">
      <c r="A919">
        <v>11018</v>
      </c>
      <c r="B919" t="s">
        <v>22</v>
      </c>
      <c r="C919" t="s">
        <v>23</v>
      </c>
      <c r="D919" t="s">
        <v>18</v>
      </c>
      <c r="E919" t="str">
        <f t="shared" si="42"/>
        <v>Trophy</v>
      </c>
      <c r="F919">
        <v>150</v>
      </c>
      <c r="G919">
        <v>200</v>
      </c>
      <c r="H919">
        <v>793</v>
      </c>
      <c r="I919">
        <v>158600</v>
      </c>
      <c r="J919">
        <v>39650</v>
      </c>
      <c r="K919" t="s">
        <v>31</v>
      </c>
      <c r="L919" t="s">
        <v>47</v>
      </c>
      <c r="M919" t="str">
        <f t="shared" si="43"/>
        <v>North Central</v>
      </c>
      <c r="N919" t="s">
        <v>48</v>
      </c>
      <c r="O919">
        <v>2019</v>
      </c>
      <c r="P919" t="str">
        <f t="shared" si="44"/>
        <v>Francophone</v>
      </c>
    </row>
    <row r="920" spans="1:16">
      <c r="A920">
        <v>11019</v>
      </c>
      <c r="B920" t="s">
        <v>64</v>
      </c>
      <c r="C920" t="s">
        <v>65</v>
      </c>
      <c r="D920" t="s">
        <v>24</v>
      </c>
      <c r="E920" t="str">
        <f t="shared" si="42"/>
        <v>Budweiser</v>
      </c>
      <c r="F920">
        <v>250</v>
      </c>
      <c r="G920">
        <v>500</v>
      </c>
      <c r="H920">
        <v>893</v>
      </c>
      <c r="I920">
        <v>446500</v>
      </c>
      <c r="J920">
        <v>223250</v>
      </c>
      <c r="K920" t="s">
        <v>37</v>
      </c>
      <c r="L920" t="s">
        <v>20</v>
      </c>
      <c r="M920" t="str">
        <f t="shared" si="43"/>
        <v>South East</v>
      </c>
      <c r="N920" t="s">
        <v>52</v>
      </c>
      <c r="O920">
        <v>2019</v>
      </c>
      <c r="P920" t="str">
        <f t="shared" si="44"/>
        <v>Francophone</v>
      </c>
    </row>
    <row r="921" spans="1:16">
      <c r="A921">
        <v>11020</v>
      </c>
      <c r="B921" t="s">
        <v>34</v>
      </c>
      <c r="C921" t="s">
        <v>35</v>
      </c>
      <c r="D921" t="s">
        <v>30</v>
      </c>
      <c r="E921" t="str">
        <f t="shared" si="42"/>
        <v>Castle Lite</v>
      </c>
      <c r="F921">
        <v>180</v>
      </c>
      <c r="G921">
        <v>450</v>
      </c>
      <c r="H921">
        <v>880</v>
      </c>
      <c r="I921">
        <v>396000</v>
      </c>
      <c r="J921">
        <v>237600</v>
      </c>
      <c r="K921" t="s">
        <v>43</v>
      </c>
      <c r="L921" t="s">
        <v>26</v>
      </c>
      <c r="M921" t="str">
        <f t="shared" si="43"/>
        <v>West</v>
      </c>
      <c r="N921" t="s">
        <v>53</v>
      </c>
      <c r="O921">
        <v>2017</v>
      </c>
      <c r="P921" t="str">
        <f t="shared" si="44"/>
        <v>Francophone</v>
      </c>
    </row>
    <row r="922" spans="1:16">
      <c r="A922">
        <v>11021</v>
      </c>
      <c r="B922" t="s">
        <v>28</v>
      </c>
      <c r="C922" t="s">
        <v>29</v>
      </c>
      <c r="D922" t="s">
        <v>36</v>
      </c>
      <c r="E922" t="str">
        <f t="shared" si="42"/>
        <v>Eagle Lager</v>
      </c>
      <c r="F922">
        <v>170</v>
      </c>
      <c r="G922">
        <v>250</v>
      </c>
      <c r="H922">
        <v>921</v>
      </c>
      <c r="I922">
        <v>230250</v>
      </c>
      <c r="J922">
        <v>73680</v>
      </c>
      <c r="K922" t="s">
        <v>19</v>
      </c>
      <c r="L922" t="s">
        <v>32</v>
      </c>
      <c r="M922" t="str">
        <f t="shared" si="43"/>
        <v>South South</v>
      </c>
      <c r="N922" t="s">
        <v>56</v>
      </c>
      <c r="O922">
        <v>2017</v>
      </c>
      <c r="P922" t="str">
        <f t="shared" si="44"/>
        <v>Anglophone</v>
      </c>
    </row>
    <row r="923" spans="1:16">
      <c r="A923">
        <v>11022</v>
      </c>
      <c r="B923" t="s">
        <v>16</v>
      </c>
      <c r="C923" t="s">
        <v>17</v>
      </c>
      <c r="D923" t="s">
        <v>42</v>
      </c>
      <c r="E923" t="str">
        <f t="shared" si="42"/>
        <v>Hero</v>
      </c>
      <c r="F923">
        <v>150</v>
      </c>
      <c r="G923">
        <v>200</v>
      </c>
      <c r="H923">
        <v>851</v>
      </c>
      <c r="I923">
        <v>170200</v>
      </c>
      <c r="J923">
        <v>42550</v>
      </c>
      <c r="K923" t="s">
        <v>25</v>
      </c>
      <c r="L923" t="s">
        <v>38</v>
      </c>
      <c r="M923" t="str">
        <f t="shared" si="43"/>
        <v>North West</v>
      </c>
      <c r="N923" t="s">
        <v>59</v>
      </c>
      <c r="O923">
        <v>2019</v>
      </c>
      <c r="P923" t="str">
        <f t="shared" si="44"/>
        <v>Anglophone</v>
      </c>
    </row>
    <row r="924" spans="1:16">
      <c r="A924">
        <v>11023</v>
      </c>
      <c r="B924" t="s">
        <v>40</v>
      </c>
      <c r="C924" t="s">
        <v>41</v>
      </c>
      <c r="D924" t="s">
        <v>46</v>
      </c>
      <c r="E924" t="str">
        <f t="shared" si="42"/>
        <v>Beta Malt</v>
      </c>
      <c r="F924">
        <v>80</v>
      </c>
      <c r="G924">
        <v>150</v>
      </c>
      <c r="H924">
        <v>860</v>
      </c>
      <c r="I924">
        <v>129000</v>
      </c>
      <c r="J924">
        <v>60200</v>
      </c>
      <c r="K924" t="s">
        <v>31</v>
      </c>
      <c r="L924" t="s">
        <v>44</v>
      </c>
      <c r="M924" t="str">
        <f t="shared" si="43"/>
        <v>North Central</v>
      </c>
      <c r="N924" t="s">
        <v>62</v>
      </c>
      <c r="O924">
        <v>2018</v>
      </c>
      <c r="P924" t="str">
        <f t="shared" si="44"/>
        <v>Francophone</v>
      </c>
    </row>
    <row r="925" spans="1:16">
      <c r="A925">
        <v>11024</v>
      </c>
      <c r="B925" t="s">
        <v>57</v>
      </c>
      <c r="C925" t="s">
        <v>58</v>
      </c>
      <c r="D925" t="s">
        <v>51</v>
      </c>
      <c r="E925" t="str">
        <f t="shared" si="42"/>
        <v>Grand Malt</v>
      </c>
      <c r="F925">
        <v>90</v>
      </c>
      <c r="G925">
        <v>150</v>
      </c>
      <c r="H925">
        <v>818</v>
      </c>
      <c r="I925">
        <v>122700</v>
      </c>
      <c r="J925">
        <v>49080</v>
      </c>
      <c r="K925" t="s">
        <v>37</v>
      </c>
      <c r="L925" t="s">
        <v>47</v>
      </c>
      <c r="M925" t="str">
        <f t="shared" si="43"/>
        <v>North Central</v>
      </c>
      <c r="N925" t="s">
        <v>63</v>
      </c>
      <c r="O925">
        <v>2018</v>
      </c>
      <c r="P925" t="str">
        <f t="shared" si="44"/>
        <v>Francophone</v>
      </c>
    </row>
    <row r="926" spans="1:16">
      <c r="A926">
        <v>11025</v>
      </c>
      <c r="B926" t="s">
        <v>22</v>
      </c>
      <c r="C926" t="s">
        <v>23</v>
      </c>
      <c r="D926" t="s">
        <v>18</v>
      </c>
      <c r="E926" t="str">
        <f t="shared" si="42"/>
        <v>Trophy</v>
      </c>
      <c r="F926">
        <v>150</v>
      </c>
      <c r="G926">
        <v>200</v>
      </c>
      <c r="H926">
        <v>906</v>
      </c>
      <c r="I926">
        <v>181200</v>
      </c>
      <c r="J926">
        <v>45300</v>
      </c>
      <c r="K926" t="s">
        <v>43</v>
      </c>
      <c r="L926" t="s">
        <v>20</v>
      </c>
      <c r="M926" t="str">
        <f t="shared" si="43"/>
        <v>South East</v>
      </c>
      <c r="N926" t="s">
        <v>21</v>
      </c>
      <c r="O926">
        <v>2017</v>
      </c>
      <c r="P926" t="str">
        <f t="shared" si="44"/>
        <v>Francophone</v>
      </c>
    </row>
    <row r="927" spans="1:16">
      <c r="A927">
        <v>11026</v>
      </c>
      <c r="B927" t="s">
        <v>22</v>
      </c>
      <c r="C927" t="s">
        <v>23</v>
      </c>
      <c r="D927" t="s">
        <v>24</v>
      </c>
      <c r="E927" t="str">
        <f t="shared" si="42"/>
        <v>Budweiser</v>
      </c>
      <c r="F927">
        <v>250</v>
      </c>
      <c r="G927">
        <v>500</v>
      </c>
      <c r="H927">
        <v>810</v>
      </c>
      <c r="I927">
        <v>405000</v>
      </c>
      <c r="J927">
        <v>202500</v>
      </c>
      <c r="K927" t="s">
        <v>19</v>
      </c>
      <c r="L927" t="s">
        <v>26</v>
      </c>
      <c r="M927" t="str">
        <f t="shared" si="43"/>
        <v>West</v>
      </c>
      <c r="N927" t="s">
        <v>27</v>
      </c>
      <c r="O927">
        <v>2017</v>
      </c>
      <c r="P927" t="str">
        <f t="shared" si="44"/>
        <v>Anglophone</v>
      </c>
    </row>
    <row r="928" spans="1:16">
      <c r="A928">
        <v>11027</v>
      </c>
      <c r="B928" t="s">
        <v>66</v>
      </c>
      <c r="C928" t="s">
        <v>67</v>
      </c>
      <c r="D928" t="s">
        <v>30</v>
      </c>
      <c r="E928" t="str">
        <f t="shared" si="42"/>
        <v>Castle Lite</v>
      </c>
      <c r="F928">
        <v>180</v>
      </c>
      <c r="G928">
        <v>450</v>
      </c>
      <c r="H928">
        <v>847</v>
      </c>
      <c r="I928">
        <v>381150</v>
      </c>
      <c r="J928">
        <v>228690</v>
      </c>
      <c r="K928" t="s">
        <v>25</v>
      </c>
      <c r="L928" t="s">
        <v>32</v>
      </c>
      <c r="M928" t="str">
        <f t="shared" si="43"/>
        <v>South South</v>
      </c>
      <c r="N928" t="s">
        <v>33</v>
      </c>
      <c r="O928">
        <v>2019</v>
      </c>
      <c r="P928" t="str">
        <f t="shared" si="44"/>
        <v>Anglophone</v>
      </c>
    </row>
    <row r="929" spans="1:16">
      <c r="A929">
        <v>11028</v>
      </c>
      <c r="B929" t="s">
        <v>34</v>
      </c>
      <c r="C929" t="s">
        <v>35</v>
      </c>
      <c r="D929" t="s">
        <v>36</v>
      </c>
      <c r="E929" t="str">
        <f t="shared" si="42"/>
        <v>Eagle Lager</v>
      </c>
      <c r="F929">
        <v>170</v>
      </c>
      <c r="G929">
        <v>250</v>
      </c>
      <c r="H929">
        <v>703</v>
      </c>
      <c r="I929">
        <v>175750</v>
      </c>
      <c r="J929">
        <v>56240</v>
      </c>
      <c r="K929" t="s">
        <v>31</v>
      </c>
      <c r="L929" t="s">
        <v>38</v>
      </c>
      <c r="M929" t="str">
        <f t="shared" si="43"/>
        <v>North West</v>
      </c>
      <c r="N929" t="s">
        <v>39</v>
      </c>
      <c r="O929">
        <v>2017</v>
      </c>
      <c r="P929" t="str">
        <f t="shared" si="44"/>
        <v>Francophone</v>
      </c>
    </row>
    <row r="930" spans="1:16">
      <c r="A930">
        <v>11029</v>
      </c>
      <c r="B930" t="s">
        <v>54</v>
      </c>
      <c r="C930" t="s">
        <v>55</v>
      </c>
      <c r="D930" t="s">
        <v>42</v>
      </c>
      <c r="E930" t="str">
        <f t="shared" si="42"/>
        <v>Hero</v>
      </c>
      <c r="F930">
        <v>150</v>
      </c>
      <c r="G930">
        <v>200</v>
      </c>
      <c r="H930">
        <v>716</v>
      </c>
      <c r="I930">
        <v>143200</v>
      </c>
      <c r="J930">
        <v>35800</v>
      </c>
      <c r="K930" t="s">
        <v>37</v>
      </c>
      <c r="L930" t="s">
        <v>44</v>
      </c>
      <c r="M930" t="str">
        <f t="shared" si="43"/>
        <v>North Central</v>
      </c>
      <c r="N930" t="s">
        <v>45</v>
      </c>
      <c r="O930">
        <v>2018</v>
      </c>
      <c r="P930" t="str">
        <f t="shared" si="44"/>
        <v>Francophone</v>
      </c>
    </row>
    <row r="931" spans="1:16">
      <c r="A931">
        <v>11030</v>
      </c>
      <c r="B931" t="s">
        <v>66</v>
      </c>
      <c r="C931" t="s">
        <v>67</v>
      </c>
      <c r="D931" t="s">
        <v>46</v>
      </c>
      <c r="E931" t="str">
        <f t="shared" si="42"/>
        <v>Beta Malt</v>
      </c>
      <c r="F931">
        <v>80</v>
      </c>
      <c r="G931">
        <v>150</v>
      </c>
      <c r="H931">
        <v>895</v>
      </c>
      <c r="I931">
        <v>134250</v>
      </c>
      <c r="J931">
        <v>62650</v>
      </c>
      <c r="K931" t="s">
        <v>43</v>
      </c>
      <c r="L931" t="s">
        <v>47</v>
      </c>
      <c r="M931" t="str">
        <f t="shared" si="43"/>
        <v>North Central</v>
      </c>
      <c r="N931" t="s">
        <v>48</v>
      </c>
      <c r="O931">
        <v>2019</v>
      </c>
      <c r="P931" t="str">
        <f t="shared" si="44"/>
        <v>Francophone</v>
      </c>
    </row>
    <row r="932" spans="1:16">
      <c r="A932">
        <v>11031</v>
      </c>
      <c r="B932" t="s">
        <v>28</v>
      </c>
      <c r="C932" t="s">
        <v>29</v>
      </c>
      <c r="D932" t="s">
        <v>51</v>
      </c>
      <c r="E932" t="str">
        <f t="shared" si="42"/>
        <v>Grand Malt</v>
      </c>
      <c r="F932">
        <v>90</v>
      </c>
      <c r="G932">
        <v>150</v>
      </c>
      <c r="H932">
        <v>981</v>
      </c>
      <c r="I932">
        <v>147150</v>
      </c>
      <c r="J932">
        <v>58860</v>
      </c>
      <c r="K932" t="s">
        <v>19</v>
      </c>
      <c r="L932" t="s">
        <v>20</v>
      </c>
      <c r="M932" t="str">
        <f t="shared" si="43"/>
        <v>South East</v>
      </c>
      <c r="N932" t="s">
        <v>52</v>
      </c>
      <c r="O932">
        <v>2019</v>
      </c>
      <c r="P932" t="str">
        <f t="shared" si="44"/>
        <v>Anglophone</v>
      </c>
    </row>
    <row r="933" spans="1:16">
      <c r="A933">
        <v>11032</v>
      </c>
      <c r="B933" t="s">
        <v>22</v>
      </c>
      <c r="C933" t="s">
        <v>23</v>
      </c>
      <c r="D933" t="s">
        <v>18</v>
      </c>
      <c r="E933" t="str">
        <f t="shared" si="42"/>
        <v>Trophy</v>
      </c>
      <c r="F933">
        <v>150</v>
      </c>
      <c r="G933">
        <v>200</v>
      </c>
      <c r="H933">
        <v>799</v>
      </c>
      <c r="I933">
        <v>159800</v>
      </c>
      <c r="J933">
        <v>39950</v>
      </c>
      <c r="K933" t="s">
        <v>25</v>
      </c>
      <c r="L933" t="s">
        <v>26</v>
      </c>
      <c r="M933" t="str">
        <f t="shared" si="43"/>
        <v>West</v>
      </c>
      <c r="N933" t="s">
        <v>53</v>
      </c>
      <c r="O933">
        <v>2018</v>
      </c>
      <c r="P933" t="str">
        <f t="shared" si="44"/>
        <v>Anglophone</v>
      </c>
    </row>
    <row r="934" spans="1:16">
      <c r="A934">
        <v>11033</v>
      </c>
      <c r="B934" t="s">
        <v>28</v>
      </c>
      <c r="C934" t="s">
        <v>29</v>
      </c>
      <c r="D934" t="s">
        <v>24</v>
      </c>
      <c r="E934" t="str">
        <f t="shared" si="42"/>
        <v>Budweiser</v>
      </c>
      <c r="F934">
        <v>250</v>
      </c>
      <c r="G934">
        <v>500</v>
      </c>
      <c r="H934">
        <v>774</v>
      </c>
      <c r="I934">
        <v>387000</v>
      </c>
      <c r="J934">
        <v>193500</v>
      </c>
      <c r="K934" t="s">
        <v>31</v>
      </c>
      <c r="L934" t="s">
        <v>32</v>
      </c>
      <c r="M934" t="str">
        <f t="shared" si="43"/>
        <v>South South</v>
      </c>
      <c r="N934" t="s">
        <v>56</v>
      </c>
      <c r="O934">
        <v>2018</v>
      </c>
      <c r="P934" t="str">
        <f t="shared" si="44"/>
        <v>Francophone</v>
      </c>
    </row>
    <row r="935" spans="1:16">
      <c r="A935">
        <v>11034</v>
      </c>
      <c r="B935" t="s">
        <v>49</v>
      </c>
      <c r="C935" t="s">
        <v>50</v>
      </c>
      <c r="D935" t="s">
        <v>30</v>
      </c>
      <c r="E935" t="str">
        <f t="shared" si="42"/>
        <v>Castle Lite</v>
      </c>
      <c r="F935">
        <v>180</v>
      </c>
      <c r="G935">
        <v>450</v>
      </c>
      <c r="H935">
        <v>861</v>
      </c>
      <c r="I935">
        <v>387450</v>
      </c>
      <c r="J935">
        <v>232470</v>
      </c>
      <c r="K935" t="s">
        <v>37</v>
      </c>
      <c r="L935" t="s">
        <v>38</v>
      </c>
      <c r="M935" t="str">
        <f t="shared" si="43"/>
        <v>North West</v>
      </c>
      <c r="N935" t="s">
        <v>59</v>
      </c>
      <c r="O935">
        <v>2019</v>
      </c>
      <c r="P935" t="str">
        <f t="shared" si="44"/>
        <v>Francophone</v>
      </c>
    </row>
    <row r="936" spans="1:16">
      <c r="A936">
        <v>11035</v>
      </c>
      <c r="B936" t="s">
        <v>40</v>
      </c>
      <c r="C936" t="s">
        <v>41</v>
      </c>
      <c r="D936" t="s">
        <v>36</v>
      </c>
      <c r="E936" t="str">
        <f t="shared" si="42"/>
        <v>Eagle Lager</v>
      </c>
      <c r="F936">
        <v>170</v>
      </c>
      <c r="G936">
        <v>250</v>
      </c>
      <c r="H936">
        <v>928</v>
      </c>
      <c r="I936">
        <v>232000</v>
      </c>
      <c r="J936">
        <v>74240</v>
      </c>
      <c r="K936" t="s">
        <v>43</v>
      </c>
      <c r="L936" t="s">
        <v>44</v>
      </c>
      <c r="M936" t="str">
        <f t="shared" si="43"/>
        <v>North Central</v>
      </c>
      <c r="N936" t="s">
        <v>62</v>
      </c>
      <c r="O936">
        <v>2017</v>
      </c>
      <c r="P936" t="str">
        <f t="shared" si="44"/>
        <v>Francophone</v>
      </c>
    </row>
    <row r="937" spans="1:16">
      <c r="A937">
        <v>11036</v>
      </c>
      <c r="B937" t="s">
        <v>16</v>
      </c>
      <c r="C937" t="s">
        <v>17</v>
      </c>
      <c r="D937" t="s">
        <v>42</v>
      </c>
      <c r="E937" t="str">
        <f t="shared" si="42"/>
        <v>Hero</v>
      </c>
      <c r="F937">
        <v>150</v>
      </c>
      <c r="G937">
        <v>200</v>
      </c>
      <c r="H937">
        <v>706</v>
      </c>
      <c r="I937">
        <v>141200</v>
      </c>
      <c r="J937">
        <v>35300</v>
      </c>
      <c r="K937" t="s">
        <v>19</v>
      </c>
      <c r="L937" t="s">
        <v>47</v>
      </c>
      <c r="M937" t="str">
        <f t="shared" si="43"/>
        <v>North Central</v>
      </c>
      <c r="N937" t="s">
        <v>63</v>
      </c>
      <c r="O937">
        <v>2019</v>
      </c>
      <c r="P937" t="str">
        <f t="shared" si="44"/>
        <v>Anglophone</v>
      </c>
    </row>
    <row r="938" spans="1:16">
      <c r="A938">
        <v>11037</v>
      </c>
      <c r="B938" t="s">
        <v>16</v>
      </c>
      <c r="C938" t="s">
        <v>17</v>
      </c>
      <c r="D938" t="s">
        <v>46</v>
      </c>
      <c r="E938" t="str">
        <f t="shared" si="42"/>
        <v>Beta Malt</v>
      </c>
      <c r="F938">
        <v>80</v>
      </c>
      <c r="G938">
        <v>150</v>
      </c>
      <c r="H938">
        <v>761</v>
      </c>
      <c r="I938">
        <v>114150</v>
      </c>
      <c r="J938">
        <v>53270</v>
      </c>
      <c r="K938" t="s">
        <v>25</v>
      </c>
      <c r="L938" t="s">
        <v>20</v>
      </c>
      <c r="M938" t="str">
        <f t="shared" si="43"/>
        <v>South East</v>
      </c>
      <c r="N938" t="s">
        <v>21</v>
      </c>
      <c r="O938">
        <v>2019</v>
      </c>
      <c r="P938" t="str">
        <f t="shared" si="44"/>
        <v>Anglophone</v>
      </c>
    </row>
    <row r="939" spans="1:16">
      <c r="A939">
        <v>11038</v>
      </c>
      <c r="B939" t="s">
        <v>40</v>
      </c>
      <c r="C939" t="s">
        <v>41</v>
      </c>
      <c r="D939" t="s">
        <v>51</v>
      </c>
      <c r="E939" t="str">
        <f t="shared" si="42"/>
        <v>Grand Malt</v>
      </c>
      <c r="F939">
        <v>90</v>
      </c>
      <c r="G939">
        <v>150</v>
      </c>
      <c r="H939">
        <v>849</v>
      </c>
      <c r="I939">
        <v>127350</v>
      </c>
      <c r="J939">
        <v>50940</v>
      </c>
      <c r="K939" t="s">
        <v>31</v>
      </c>
      <c r="L939" t="s">
        <v>26</v>
      </c>
      <c r="M939" t="str">
        <f t="shared" si="43"/>
        <v>West</v>
      </c>
      <c r="N939" t="s">
        <v>27</v>
      </c>
      <c r="O939">
        <v>2017</v>
      </c>
      <c r="P939" t="str">
        <f t="shared" si="44"/>
        <v>Francophone</v>
      </c>
    </row>
    <row r="940" spans="1:16">
      <c r="A940">
        <v>11039</v>
      </c>
      <c r="B940" t="s">
        <v>34</v>
      </c>
      <c r="C940" t="s">
        <v>35</v>
      </c>
      <c r="D940" t="s">
        <v>18</v>
      </c>
      <c r="E940" t="str">
        <f t="shared" si="42"/>
        <v>Trophy</v>
      </c>
      <c r="F940">
        <v>150</v>
      </c>
      <c r="G940">
        <v>200</v>
      </c>
      <c r="H940">
        <v>914</v>
      </c>
      <c r="I940">
        <v>182800</v>
      </c>
      <c r="J940">
        <v>45700</v>
      </c>
      <c r="K940" t="s">
        <v>37</v>
      </c>
      <c r="L940" t="s">
        <v>32</v>
      </c>
      <c r="M940" t="str">
        <f t="shared" si="43"/>
        <v>South South</v>
      </c>
      <c r="N940" t="s">
        <v>33</v>
      </c>
      <c r="O940">
        <v>2019</v>
      </c>
      <c r="P940" t="str">
        <f t="shared" si="44"/>
        <v>Francophone</v>
      </c>
    </row>
    <row r="941" spans="1:16">
      <c r="A941">
        <v>11040</v>
      </c>
      <c r="B941" t="s">
        <v>54</v>
      </c>
      <c r="C941" t="s">
        <v>55</v>
      </c>
      <c r="D941" t="s">
        <v>24</v>
      </c>
      <c r="E941" t="str">
        <f t="shared" si="42"/>
        <v>Budweiser</v>
      </c>
      <c r="F941">
        <v>250</v>
      </c>
      <c r="G941">
        <v>500</v>
      </c>
      <c r="H941">
        <v>942</v>
      </c>
      <c r="I941">
        <v>471000</v>
      </c>
      <c r="J941">
        <v>235500</v>
      </c>
      <c r="K941" t="s">
        <v>43</v>
      </c>
      <c r="L941" t="s">
        <v>38</v>
      </c>
      <c r="M941" t="str">
        <f t="shared" si="43"/>
        <v>North West</v>
      </c>
      <c r="N941" t="s">
        <v>39</v>
      </c>
      <c r="O941">
        <v>2018</v>
      </c>
      <c r="P941" t="str">
        <f t="shared" si="44"/>
        <v>Francophone</v>
      </c>
    </row>
    <row r="942" spans="1:16">
      <c r="A942">
        <v>11041</v>
      </c>
      <c r="B942" t="s">
        <v>66</v>
      </c>
      <c r="C942" t="s">
        <v>67</v>
      </c>
      <c r="D942" t="s">
        <v>30</v>
      </c>
      <c r="E942" t="str">
        <f t="shared" si="42"/>
        <v>Castle Lite</v>
      </c>
      <c r="F942">
        <v>180</v>
      </c>
      <c r="G942">
        <v>450</v>
      </c>
      <c r="H942">
        <v>930</v>
      </c>
      <c r="I942">
        <v>418500</v>
      </c>
      <c r="J942">
        <v>251100</v>
      </c>
      <c r="K942" t="s">
        <v>19</v>
      </c>
      <c r="L942" t="s">
        <v>44</v>
      </c>
      <c r="M942" t="str">
        <f t="shared" si="43"/>
        <v>North Central</v>
      </c>
      <c r="N942" t="s">
        <v>45</v>
      </c>
      <c r="O942">
        <v>2017</v>
      </c>
      <c r="P942" t="str">
        <f t="shared" si="44"/>
        <v>Anglophone</v>
      </c>
    </row>
    <row r="943" spans="1:16">
      <c r="A943">
        <v>11042</v>
      </c>
      <c r="B943" t="s">
        <v>28</v>
      </c>
      <c r="C943" t="s">
        <v>29</v>
      </c>
      <c r="D943" t="s">
        <v>36</v>
      </c>
      <c r="E943" t="str">
        <f t="shared" si="42"/>
        <v>Eagle Lager</v>
      </c>
      <c r="F943">
        <v>170</v>
      </c>
      <c r="G943">
        <v>250</v>
      </c>
      <c r="H943">
        <v>945</v>
      </c>
      <c r="I943">
        <v>236250</v>
      </c>
      <c r="J943">
        <v>75600</v>
      </c>
      <c r="K943" t="s">
        <v>25</v>
      </c>
      <c r="L943" t="s">
        <v>47</v>
      </c>
      <c r="M943" t="str">
        <f t="shared" si="43"/>
        <v>North Central</v>
      </c>
      <c r="N943" t="s">
        <v>48</v>
      </c>
      <c r="O943">
        <v>2018</v>
      </c>
      <c r="P943" t="str">
        <f t="shared" si="44"/>
        <v>Anglophone</v>
      </c>
    </row>
    <row r="944" spans="1:16">
      <c r="A944">
        <v>11043</v>
      </c>
      <c r="B944" t="s">
        <v>22</v>
      </c>
      <c r="C944" t="s">
        <v>23</v>
      </c>
      <c r="D944" t="s">
        <v>42</v>
      </c>
      <c r="E944" t="str">
        <f t="shared" si="42"/>
        <v>Hero</v>
      </c>
      <c r="F944">
        <v>150</v>
      </c>
      <c r="G944">
        <v>200</v>
      </c>
      <c r="H944">
        <v>775</v>
      </c>
      <c r="I944">
        <v>155000</v>
      </c>
      <c r="J944">
        <v>38750</v>
      </c>
      <c r="K944" t="s">
        <v>31</v>
      </c>
      <c r="L944" t="s">
        <v>20</v>
      </c>
      <c r="M944" t="str">
        <f t="shared" si="43"/>
        <v>South East</v>
      </c>
      <c r="N944" t="s">
        <v>52</v>
      </c>
      <c r="O944">
        <v>2017</v>
      </c>
      <c r="P944" t="str">
        <f t="shared" si="44"/>
        <v>Francophone</v>
      </c>
    </row>
    <row r="945" spans="1:16">
      <c r="A945">
        <v>11044</v>
      </c>
      <c r="B945" t="s">
        <v>28</v>
      </c>
      <c r="C945" t="s">
        <v>29</v>
      </c>
      <c r="D945" t="s">
        <v>46</v>
      </c>
      <c r="E945" t="str">
        <f t="shared" si="42"/>
        <v>Beta Malt</v>
      </c>
      <c r="F945">
        <v>80</v>
      </c>
      <c r="G945">
        <v>150</v>
      </c>
      <c r="H945">
        <v>729</v>
      </c>
      <c r="I945">
        <v>109350</v>
      </c>
      <c r="J945">
        <v>51030</v>
      </c>
      <c r="K945" t="s">
        <v>37</v>
      </c>
      <c r="L945" t="s">
        <v>26</v>
      </c>
      <c r="M945" t="str">
        <f t="shared" si="43"/>
        <v>West</v>
      </c>
      <c r="N945" t="s">
        <v>53</v>
      </c>
      <c r="O945">
        <v>2017</v>
      </c>
      <c r="P945" t="str">
        <f t="shared" si="44"/>
        <v>Francophone</v>
      </c>
    </row>
    <row r="946" spans="1:16">
      <c r="A946">
        <v>11045</v>
      </c>
      <c r="B946" t="s">
        <v>49</v>
      </c>
      <c r="C946" t="s">
        <v>50</v>
      </c>
      <c r="D946" t="s">
        <v>51</v>
      </c>
      <c r="E946" t="str">
        <f t="shared" si="42"/>
        <v>Grand Malt</v>
      </c>
      <c r="F946">
        <v>90</v>
      </c>
      <c r="G946">
        <v>150</v>
      </c>
      <c r="H946">
        <v>941</v>
      </c>
      <c r="I946">
        <v>141150</v>
      </c>
      <c r="J946">
        <v>56460</v>
      </c>
      <c r="K946" t="s">
        <v>43</v>
      </c>
      <c r="L946" t="s">
        <v>32</v>
      </c>
      <c r="M946" t="str">
        <f t="shared" si="43"/>
        <v>South South</v>
      </c>
      <c r="N946" t="s">
        <v>56</v>
      </c>
      <c r="O946">
        <v>2019</v>
      </c>
      <c r="P946" t="str">
        <f t="shared" si="44"/>
        <v>Francophone</v>
      </c>
    </row>
    <row r="947" spans="1:16">
      <c r="A947">
        <v>11046</v>
      </c>
      <c r="B947" t="s">
        <v>40</v>
      </c>
      <c r="C947" t="s">
        <v>41</v>
      </c>
      <c r="D947" t="s">
        <v>18</v>
      </c>
      <c r="E947" t="str">
        <f t="shared" si="42"/>
        <v>Trophy</v>
      </c>
      <c r="F947">
        <v>150</v>
      </c>
      <c r="G947">
        <v>200</v>
      </c>
      <c r="H947">
        <v>735</v>
      </c>
      <c r="I947">
        <v>147000</v>
      </c>
      <c r="J947">
        <v>36750</v>
      </c>
      <c r="K947" t="s">
        <v>19</v>
      </c>
      <c r="L947" t="s">
        <v>38</v>
      </c>
      <c r="M947" t="str">
        <f t="shared" si="43"/>
        <v>North West</v>
      </c>
      <c r="N947" t="s">
        <v>59</v>
      </c>
      <c r="O947">
        <v>2017</v>
      </c>
      <c r="P947" t="str">
        <f t="shared" si="44"/>
        <v>Anglophone</v>
      </c>
    </row>
    <row r="948" spans="1:16">
      <c r="A948">
        <v>11047</v>
      </c>
      <c r="B948" t="s">
        <v>16</v>
      </c>
      <c r="C948" t="s">
        <v>17</v>
      </c>
      <c r="D948" t="s">
        <v>24</v>
      </c>
      <c r="E948" t="str">
        <f t="shared" si="42"/>
        <v>Budweiser</v>
      </c>
      <c r="F948">
        <v>250</v>
      </c>
      <c r="G948">
        <v>500</v>
      </c>
      <c r="H948">
        <v>727</v>
      </c>
      <c r="I948">
        <v>363500</v>
      </c>
      <c r="J948">
        <v>181750</v>
      </c>
      <c r="K948" t="s">
        <v>25</v>
      </c>
      <c r="L948" t="s">
        <v>44</v>
      </c>
      <c r="M948" t="str">
        <f t="shared" si="43"/>
        <v>North Central</v>
      </c>
      <c r="N948" t="s">
        <v>62</v>
      </c>
      <c r="O948">
        <v>2018</v>
      </c>
      <c r="P948" t="str">
        <f t="shared" si="44"/>
        <v>Anglophone</v>
      </c>
    </row>
    <row r="949" spans="1:16">
      <c r="A949">
        <v>11048</v>
      </c>
      <c r="B949" t="s">
        <v>16</v>
      </c>
      <c r="C949" t="s">
        <v>17</v>
      </c>
      <c r="D949" t="s">
        <v>30</v>
      </c>
      <c r="E949" t="str">
        <f t="shared" si="42"/>
        <v>Castle Lite</v>
      </c>
      <c r="F949">
        <v>180</v>
      </c>
      <c r="G949">
        <v>450</v>
      </c>
      <c r="H949">
        <v>859</v>
      </c>
      <c r="I949">
        <v>386550</v>
      </c>
      <c r="J949">
        <v>231930</v>
      </c>
      <c r="K949" t="s">
        <v>31</v>
      </c>
      <c r="L949" t="s">
        <v>47</v>
      </c>
      <c r="M949" t="str">
        <f t="shared" si="43"/>
        <v>North Central</v>
      </c>
      <c r="N949" t="s">
        <v>63</v>
      </c>
      <c r="O949">
        <v>2018</v>
      </c>
      <c r="P949" t="str">
        <f t="shared" si="44"/>
        <v>Francophone</v>
      </c>
    </row>
    <row r="950" spans="1:16">
      <c r="A950">
        <v>11049</v>
      </c>
      <c r="B950" t="s">
        <v>40</v>
      </c>
      <c r="C950" t="s">
        <v>41</v>
      </c>
      <c r="D950" t="s">
        <v>36</v>
      </c>
      <c r="E950" t="str">
        <f t="shared" si="42"/>
        <v>Eagle Lager</v>
      </c>
      <c r="F950">
        <v>170</v>
      </c>
      <c r="G950">
        <v>250</v>
      </c>
      <c r="H950">
        <v>792</v>
      </c>
      <c r="I950">
        <v>198000</v>
      </c>
      <c r="J950">
        <v>63360</v>
      </c>
      <c r="K950" t="s">
        <v>37</v>
      </c>
      <c r="L950" t="s">
        <v>20</v>
      </c>
      <c r="M950" t="str">
        <f t="shared" si="43"/>
        <v>South East</v>
      </c>
      <c r="N950" t="s">
        <v>21</v>
      </c>
      <c r="O950">
        <v>2017</v>
      </c>
      <c r="P950" t="str">
        <f t="shared" si="44"/>
        <v>Francophone</v>
      </c>
    </row>
    <row r="951" spans="1:16">
      <c r="A951">
        <v>11050</v>
      </c>
      <c r="B951" t="s">
        <v>16</v>
      </c>
      <c r="C951" t="s">
        <v>17</v>
      </c>
      <c r="D951" t="s">
        <v>42</v>
      </c>
      <c r="E951" t="str">
        <f t="shared" si="42"/>
        <v>Hero</v>
      </c>
      <c r="F951">
        <v>150</v>
      </c>
      <c r="G951">
        <v>200</v>
      </c>
      <c r="H951">
        <v>874</v>
      </c>
      <c r="I951">
        <v>174800</v>
      </c>
      <c r="J951">
        <v>43700</v>
      </c>
      <c r="K951" t="s">
        <v>43</v>
      </c>
      <c r="L951" t="s">
        <v>26</v>
      </c>
      <c r="M951" t="str">
        <f t="shared" si="43"/>
        <v>West</v>
      </c>
      <c r="N951" t="s">
        <v>27</v>
      </c>
      <c r="O951">
        <v>2017</v>
      </c>
      <c r="P951" t="str">
        <f t="shared" si="44"/>
        <v>Francophone</v>
      </c>
    </row>
    <row r="952" spans="1:16">
      <c r="A952">
        <v>11051</v>
      </c>
      <c r="B952" t="s">
        <v>22</v>
      </c>
      <c r="C952" t="s">
        <v>23</v>
      </c>
      <c r="D952" t="s">
        <v>46</v>
      </c>
      <c r="E952" t="str">
        <f t="shared" si="42"/>
        <v>Beta Malt</v>
      </c>
      <c r="F952">
        <v>80</v>
      </c>
      <c r="G952">
        <v>150</v>
      </c>
      <c r="H952">
        <v>792</v>
      </c>
      <c r="I952">
        <v>118800</v>
      </c>
      <c r="J952">
        <v>55440</v>
      </c>
      <c r="K952" t="s">
        <v>19</v>
      </c>
      <c r="L952" t="s">
        <v>32</v>
      </c>
      <c r="M952" t="str">
        <f t="shared" si="43"/>
        <v>South South</v>
      </c>
      <c r="N952" t="s">
        <v>33</v>
      </c>
      <c r="O952">
        <v>2019</v>
      </c>
      <c r="P952" t="str">
        <f t="shared" si="44"/>
        <v>Anglophone</v>
      </c>
    </row>
    <row r="953" spans="1:16">
      <c r="A953">
        <v>11052</v>
      </c>
      <c r="B953" t="s">
        <v>28</v>
      </c>
      <c r="C953" t="s">
        <v>29</v>
      </c>
      <c r="D953" t="s">
        <v>51</v>
      </c>
      <c r="E953" t="str">
        <f t="shared" si="42"/>
        <v>Grand Malt</v>
      </c>
      <c r="F953">
        <v>90</v>
      </c>
      <c r="G953">
        <v>150</v>
      </c>
      <c r="H953">
        <v>822</v>
      </c>
      <c r="I953">
        <v>123300</v>
      </c>
      <c r="J953">
        <v>49320</v>
      </c>
      <c r="K953" t="s">
        <v>25</v>
      </c>
      <c r="L953" t="s">
        <v>38</v>
      </c>
      <c r="M953" t="str">
        <f t="shared" si="43"/>
        <v>North West</v>
      </c>
      <c r="N953" t="s">
        <v>39</v>
      </c>
      <c r="O953">
        <v>2018</v>
      </c>
      <c r="P953" t="str">
        <f t="shared" si="44"/>
        <v>Anglophone</v>
      </c>
    </row>
    <row r="954" spans="1:16">
      <c r="A954">
        <v>11053</v>
      </c>
      <c r="B954" t="s">
        <v>34</v>
      </c>
      <c r="C954" t="s">
        <v>35</v>
      </c>
      <c r="D954" t="s">
        <v>18</v>
      </c>
      <c r="E954" t="str">
        <f t="shared" si="42"/>
        <v>Trophy</v>
      </c>
      <c r="F954">
        <v>150</v>
      </c>
      <c r="G954">
        <v>200</v>
      </c>
      <c r="H954">
        <v>912</v>
      </c>
      <c r="I954">
        <v>182400</v>
      </c>
      <c r="J954">
        <v>45600</v>
      </c>
      <c r="K954" t="s">
        <v>31</v>
      </c>
      <c r="L954" t="s">
        <v>44</v>
      </c>
      <c r="M954" t="str">
        <f t="shared" si="43"/>
        <v>North Central</v>
      </c>
      <c r="N954" t="s">
        <v>45</v>
      </c>
      <c r="O954">
        <v>2017</v>
      </c>
      <c r="P954" t="str">
        <f t="shared" si="44"/>
        <v>Francophone</v>
      </c>
    </row>
    <row r="955" spans="1:16">
      <c r="A955">
        <v>11054</v>
      </c>
      <c r="B955" t="s">
        <v>40</v>
      </c>
      <c r="C955" t="s">
        <v>41</v>
      </c>
      <c r="D955" t="s">
        <v>24</v>
      </c>
      <c r="E955" t="str">
        <f t="shared" si="42"/>
        <v>Budweiser</v>
      </c>
      <c r="F955">
        <v>250</v>
      </c>
      <c r="G955">
        <v>500</v>
      </c>
      <c r="H955">
        <v>759</v>
      </c>
      <c r="I955">
        <v>379500</v>
      </c>
      <c r="J955">
        <v>189750</v>
      </c>
      <c r="K955" t="s">
        <v>37</v>
      </c>
      <c r="L955" t="s">
        <v>47</v>
      </c>
      <c r="M955" t="str">
        <f t="shared" si="43"/>
        <v>North Central</v>
      </c>
      <c r="N955" t="s">
        <v>48</v>
      </c>
      <c r="O955">
        <v>2017</v>
      </c>
      <c r="P955" t="str">
        <f t="shared" si="44"/>
        <v>Francophone</v>
      </c>
    </row>
    <row r="956" spans="1:16">
      <c r="A956">
        <v>11055</v>
      </c>
      <c r="B956" t="s">
        <v>16</v>
      </c>
      <c r="C956" t="s">
        <v>17</v>
      </c>
      <c r="D956" t="s">
        <v>30</v>
      </c>
      <c r="E956" t="str">
        <f t="shared" si="42"/>
        <v>Castle Lite</v>
      </c>
      <c r="F956">
        <v>180</v>
      </c>
      <c r="G956">
        <v>450</v>
      </c>
      <c r="H956">
        <v>858</v>
      </c>
      <c r="I956">
        <v>386100</v>
      </c>
      <c r="J956">
        <v>231660</v>
      </c>
      <c r="K956" t="s">
        <v>43</v>
      </c>
      <c r="L956" t="s">
        <v>20</v>
      </c>
      <c r="M956" t="str">
        <f t="shared" si="43"/>
        <v>South East</v>
      </c>
      <c r="N956" t="s">
        <v>52</v>
      </c>
      <c r="O956">
        <v>2017</v>
      </c>
      <c r="P956" t="str">
        <f t="shared" si="44"/>
        <v>Francophone</v>
      </c>
    </row>
    <row r="957" spans="1:16">
      <c r="A957">
        <v>11056</v>
      </c>
      <c r="B957" t="s">
        <v>49</v>
      </c>
      <c r="C957" t="s">
        <v>50</v>
      </c>
      <c r="D957" t="s">
        <v>36</v>
      </c>
      <c r="E957" t="str">
        <f t="shared" si="42"/>
        <v>Eagle Lager</v>
      </c>
      <c r="F957">
        <v>170</v>
      </c>
      <c r="G957">
        <v>250</v>
      </c>
      <c r="H957">
        <v>921</v>
      </c>
      <c r="I957">
        <v>230250</v>
      </c>
      <c r="J957">
        <v>73680</v>
      </c>
      <c r="K957" t="s">
        <v>19</v>
      </c>
      <c r="L957" t="s">
        <v>26</v>
      </c>
      <c r="M957" t="str">
        <f t="shared" si="43"/>
        <v>West</v>
      </c>
      <c r="N957" t="s">
        <v>53</v>
      </c>
      <c r="O957">
        <v>2018</v>
      </c>
      <c r="P957" t="str">
        <f t="shared" si="44"/>
        <v>Anglophone</v>
      </c>
    </row>
    <row r="958" spans="1:16">
      <c r="A958">
        <v>11057</v>
      </c>
      <c r="B958" t="s">
        <v>34</v>
      </c>
      <c r="C958" t="s">
        <v>35</v>
      </c>
      <c r="D958" t="s">
        <v>42</v>
      </c>
      <c r="E958" t="str">
        <f t="shared" si="42"/>
        <v>Hero</v>
      </c>
      <c r="F958">
        <v>150</v>
      </c>
      <c r="G958">
        <v>200</v>
      </c>
      <c r="H958">
        <v>871</v>
      </c>
      <c r="I958">
        <v>174200</v>
      </c>
      <c r="J958">
        <v>43550</v>
      </c>
      <c r="K958" t="s">
        <v>25</v>
      </c>
      <c r="L958" t="s">
        <v>32</v>
      </c>
      <c r="M958" t="str">
        <f t="shared" si="43"/>
        <v>South South</v>
      </c>
      <c r="N958" t="s">
        <v>56</v>
      </c>
      <c r="O958">
        <v>2019</v>
      </c>
      <c r="P958" t="str">
        <f t="shared" si="44"/>
        <v>Anglophone</v>
      </c>
    </row>
    <row r="959" spans="1:16">
      <c r="A959">
        <v>11058</v>
      </c>
      <c r="B959" t="s">
        <v>54</v>
      </c>
      <c r="C959" t="s">
        <v>55</v>
      </c>
      <c r="D959" t="s">
        <v>46</v>
      </c>
      <c r="E959" t="str">
        <f t="shared" si="42"/>
        <v>Beta Malt</v>
      </c>
      <c r="F959">
        <v>80</v>
      </c>
      <c r="G959">
        <v>150</v>
      </c>
      <c r="H959">
        <v>836</v>
      </c>
      <c r="I959">
        <v>125400</v>
      </c>
      <c r="J959">
        <v>58520</v>
      </c>
      <c r="K959" t="s">
        <v>31</v>
      </c>
      <c r="L959" t="s">
        <v>38</v>
      </c>
      <c r="M959" t="str">
        <f t="shared" si="43"/>
        <v>North West</v>
      </c>
      <c r="N959" t="s">
        <v>59</v>
      </c>
      <c r="O959">
        <v>2018</v>
      </c>
      <c r="P959" t="str">
        <f t="shared" si="44"/>
        <v>Francophone</v>
      </c>
    </row>
    <row r="960" spans="1:16">
      <c r="A960">
        <v>11059</v>
      </c>
      <c r="B960" t="s">
        <v>57</v>
      </c>
      <c r="C960" t="s">
        <v>58</v>
      </c>
      <c r="D960" t="s">
        <v>51</v>
      </c>
      <c r="E960" t="str">
        <f t="shared" si="42"/>
        <v>Grand Malt</v>
      </c>
      <c r="F960">
        <v>90</v>
      </c>
      <c r="G960">
        <v>150</v>
      </c>
      <c r="H960">
        <v>861</v>
      </c>
      <c r="I960">
        <v>129150</v>
      </c>
      <c r="J960">
        <v>51660</v>
      </c>
      <c r="K960" t="s">
        <v>37</v>
      </c>
      <c r="L960" t="s">
        <v>44</v>
      </c>
      <c r="M960" t="str">
        <f t="shared" si="43"/>
        <v>North Central</v>
      </c>
      <c r="N960" t="s">
        <v>62</v>
      </c>
      <c r="O960">
        <v>2019</v>
      </c>
      <c r="P960" t="str">
        <f t="shared" si="44"/>
        <v>Francophone</v>
      </c>
    </row>
    <row r="961" spans="1:16">
      <c r="A961">
        <v>11060</v>
      </c>
      <c r="B961" t="s">
        <v>60</v>
      </c>
      <c r="C961" t="s">
        <v>61</v>
      </c>
      <c r="D961" t="s">
        <v>18</v>
      </c>
      <c r="E961" t="str">
        <f t="shared" si="42"/>
        <v>Trophy</v>
      </c>
      <c r="F961">
        <v>150</v>
      </c>
      <c r="G961">
        <v>200</v>
      </c>
      <c r="H961">
        <v>711</v>
      </c>
      <c r="I961">
        <v>142200</v>
      </c>
      <c r="J961">
        <v>35550</v>
      </c>
      <c r="K961" t="s">
        <v>43</v>
      </c>
      <c r="L961" t="s">
        <v>47</v>
      </c>
      <c r="M961" t="str">
        <f t="shared" si="43"/>
        <v>North Central</v>
      </c>
      <c r="N961" t="s">
        <v>63</v>
      </c>
      <c r="O961">
        <v>2019</v>
      </c>
      <c r="P961" t="str">
        <f t="shared" si="44"/>
        <v>Francophone</v>
      </c>
    </row>
    <row r="962" spans="1:16">
      <c r="A962">
        <v>11061</v>
      </c>
      <c r="B962" t="s">
        <v>34</v>
      </c>
      <c r="C962" t="s">
        <v>35</v>
      </c>
      <c r="D962" t="s">
        <v>24</v>
      </c>
      <c r="E962" t="str">
        <f t="shared" ref="E962:E1025" si="45">PROPER(D962)</f>
        <v>Budweiser</v>
      </c>
      <c r="F962">
        <v>250</v>
      </c>
      <c r="G962">
        <v>500</v>
      </c>
      <c r="H962">
        <v>834</v>
      </c>
      <c r="I962">
        <v>417000</v>
      </c>
      <c r="J962">
        <v>208500</v>
      </c>
      <c r="K962" t="s">
        <v>19</v>
      </c>
      <c r="L962" t="s">
        <v>20</v>
      </c>
      <c r="M962" t="str">
        <f t="shared" si="43"/>
        <v>South East</v>
      </c>
      <c r="N962" t="s">
        <v>21</v>
      </c>
      <c r="O962">
        <v>2019</v>
      </c>
      <c r="P962" t="str">
        <f t="shared" si="44"/>
        <v>Anglophone</v>
      </c>
    </row>
    <row r="963" spans="1:16">
      <c r="A963">
        <v>11062</v>
      </c>
      <c r="B963" t="s">
        <v>64</v>
      </c>
      <c r="C963" t="s">
        <v>65</v>
      </c>
      <c r="D963" t="s">
        <v>30</v>
      </c>
      <c r="E963" t="str">
        <f t="shared" si="45"/>
        <v>Castle Lite</v>
      </c>
      <c r="F963">
        <v>180</v>
      </c>
      <c r="G963">
        <v>450</v>
      </c>
      <c r="H963">
        <v>979</v>
      </c>
      <c r="I963">
        <v>440550</v>
      </c>
      <c r="J963">
        <v>264330</v>
      </c>
      <c r="K963" t="s">
        <v>25</v>
      </c>
      <c r="L963" t="s">
        <v>26</v>
      </c>
      <c r="M963" t="str">
        <f t="shared" ref="M963:M1026" si="46">IF(L963="Southeast","South East",IF(L963="west","West",IF(L963="southsouth","South South",IF(L963="northwest","North West",IF(L963="northeast","North East","North Central")))))</f>
        <v>West</v>
      </c>
      <c r="N963" t="s">
        <v>27</v>
      </c>
      <c r="O963">
        <v>2018</v>
      </c>
      <c r="P963" t="str">
        <f t="shared" ref="P963:P1026" si="47">IF(K963="Ghana","Anglophone",IF(K963="Nigeria","Anglophone","Francophone"))</f>
        <v>Anglophone</v>
      </c>
    </row>
    <row r="964" spans="1:16">
      <c r="A964">
        <v>11063</v>
      </c>
      <c r="B964" t="s">
        <v>34</v>
      </c>
      <c r="C964" t="s">
        <v>35</v>
      </c>
      <c r="D964" t="s">
        <v>36</v>
      </c>
      <c r="E964" t="str">
        <f t="shared" si="45"/>
        <v>Eagle Lager</v>
      </c>
      <c r="F964">
        <v>170</v>
      </c>
      <c r="G964">
        <v>250</v>
      </c>
      <c r="H964">
        <v>858</v>
      </c>
      <c r="I964">
        <v>214500</v>
      </c>
      <c r="J964">
        <v>68640</v>
      </c>
      <c r="K964" t="s">
        <v>31</v>
      </c>
      <c r="L964" t="s">
        <v>32</v>
      </c>
      <c r="M964" t="str">
        <f t="shared" si="46"/>
        <v>South South</v>
      </c>
      <c r="N964" t="s">
        <v>33</v>
      </c>
      <c r="O964">
        <v>2019</v>
      </c>
      <c r="P964" t="str">
        <f t="shared" si="47"/>
        <v>Francophone</v>
      </c>
    </row>
    <row r="965" spans="1:16">
      <c r="A965">
        <v>11064</v>
      </c>
      <c r="B965" t="s">
        <v>16</v>
      </c>
      <c r="C965" t="s">
        <v>17</v>
      </c>
      <c r="D965" t="s">
        <v>42</v>
      </c>
      <c r="E965" t="str">
        <f t="shared" si="45"/>
        <v>Hero</v>
      </c>
      <c r="F965">
        <v>150</v>
      </c>
      <c r="G965">
        <v>200</v>
      </c>
      <c r="H965">
        <v>737</v>
      </c>
      <c r="I965">
        <v>147400</v>
      </c>
      <c r="J965">
        <v>36850</v>
      </c>
      <c r="K965" t="s">
        <v>37</v>
      </c>
      <c r="L965" t="s">
        <v>38</v>
      </c>
      <c r="M965" t="str">
        <f t="shared" si="46"/>
        <v>North West</v>
      </c>
      <c r="N965" t="s">
        <v>39</v>
      </c>
      <c r="O965">
        <v>2017</v>
      </c>
      <c r="P965" t="str">
        <f t="shared" si="47"/>
        <v>Francophone</v>
      </c>
    </row>
    <row r="966" spans="1:16">
      <c r="A966">
        <v>11065</v>
      </c>
      <c r="B966" t="s">
        <v>22</v>
      </c>
      <c r="C966" t="s">
        <v>23</v>
      </c>
      <c r="D966" t="s">
        <v>46</v>
      </c>
      <c r="E966" t="str">
        <f t="shared" si="45"/>
        <v>Beta Malt</v>
      </c>
      <c r="F966">
        <v>80</v>
      </c>
      <c r="G966">
        <v>150</v>
      </c>
      <c r="H966">
        <v>800</v>
      </c>
      <c r="I966">
        <v>120000</v>
      </c>
      <c r="J966">
        <v>56000</v>
      </c>
      <c r="K966" t="s">
        <v>43</v>
      </c>
      <c r="L966" t="s">
        <v>44</v>
      </c>
      <c r="M966" t="str">
        <f t="shared" si="46"/>
        <v>North Central</v>
      </c>
      <c r="N966" t="s">
        <v>45</v>
      </c>
      <c r="O966">
        <v>2018</v>
      </c>
      <c r="P966" t="str">
        <f t="shared" si="47"/>
        <v>Francophone</v>
      </c>
    </row>
    <row r="967" spans="1:16">
      <c r="A967">
        <v>11066</v>
      </c>
      <c r="B967" t="s">
        <v>28</v>
      </c>
      <c r="C967" t="s">
        <v>29</v>
      </c>
      <c r="D967" t="s">
        <v>51</v>
      </c>
      <c r="E967" t="str">
        <f t="shared" si="45"/>
        <v>Grand Malt</v>
      </c>
      <c r="F967">
        <v>90</v>
      </c>
      <c r="G967">
        <v>150</v>
      </c>
      <c r="H967">
        <v>892</v>
      </c>
      <c r="I967">
        <v>133800</v>
      </c>
      <c r="J967">
        <v>53520</v>
      </c>
      <c r="K967" t="s">
        <v>19</v>
      </c>
      <c r="L967" t="s">
        <v>47</v>
      </c>
      <c r="M967" t="str">
        <f t="shared" si="46"/>
        <v>North Central</v>
      </c>
      <c r="N967" t="s">
        <v>48</v>
      </c>
      <c r="O967">
        <v>2018</v>
      </c>
      <c r="P967" t="str">
        <f t="shared" si="47"/>
        <v>Anglophone</v>
      </c>
    </row>
    <row r="968" spans="1:16">
      <c r="A968">
        <v>11067</v>
      </c>
      <c r="B968" t="s">
        <v>34</v>
      </c>
      <c r="C968" t="s">
        <v>35</v>
      </c>
      <c r="D968" t="s">
        <v>18</v>
      </c>
      <c r="E968" t="str">
        <f t="shared" si="45"/>
        <v>Trophy</v>
      </c>
      <c r="F968">
        <v>150</v>
      </c>
      <c r="G968">
        <v>200</v>
      </c>
      <c r="H968">
        <v>758</v>
      </c>
      <c r="I968">
        <v>151600</v>
      </c>
      <c r="J968">
        <v>37900</v>
      </c>
      <c r="K968" t="s">
        <v>25</v>
      </c>
      <c r="L968" t="s">
        <v>20</v>
      </c>
      <c r="M968" t="str">
        <f t="shared" si="46"/>
        <v>South East</v>
      </c>
      <c r="N968" t="s">
        <v>52</v>
      </c>
      <c r="O968">
        <v>2018</v>
      </c>
      <c r="P968" t="str">
        <f t="shared" si="47"/>
        <v>Anglophone</v>
      </c>
    </row>
    <row r="969" spans="1:16">
      <c r="A969">
        <v>11068</v>
      </c>
      <c r="B969" t="s">
        <v>40</v>
      </c>
      <c r="C969" t="s">
        <v>41</v>
      </c>
      <c r="D969" t="s">
        <v>24</v>
      </c>
      <c r="E969" t="str">
        <f t="shared" si="45"/>
        <v>Budweiser</v>
      </c>
      <c r="F969">
        <v>250</v>
      </c>
      <c r="G969">
        <v>500</v>
      </c>
      <c r="H969">
        <v>725</v>
      </c>
      <c r="I969">
        <v>362500</v>
      </c>
      <c r="J969">
        <v>181250</v>
      </c>
      <c r="K969" t="s">
        <v>31</v>
      </c>
      <c r="L969" t="s">
        <v>26</v>
      </c>
      <c r="M969" t="str">
        <f t="shared" si="46"/>
        <v>West</v>
      </c>
      <c r="N969" t="s">
        <v>53</v>
      </c>
      <c r="O969">
        <v>2017</v>
      </c>
      <c r="P969" t="str">
        <f t="shared" si="47"/>
        <v>Francophone</v>
      </c>
    </row>
    <row r="970" spans="1:16">
      <c r="A970">
        <v>11069</v>
      </c>
      <c r="B970" t="s">
        <v>16</v>
      </c>
      <c r="C970" t="s">
        <v>17</v>
      </c>
      <c r="D970" t="s">
        <v>30</v>
      </c>
      <c r="E970" t="str">
        <f t="shared" si="45"/>
        <v>Castle Lite</v>
      </c>
      <c r="F970">
        <v>180</v>
      </c>
      <c r="G970">
        <v>450</v>
      </c>
      <c r="H970">
        <v>939</v>
      </c>
      <c r="I970">
        <v>422550</v>
      </c>
      <c r="J970">
        <v>253530</v>
      </c>
      <c r="K970" t="s">
        <v>37</v>
      </c>
      <c r="L970" t="s">
        <v>32</v>
      </c>
      <c r="M970" t="str">
        <f t="shared" si="46"/>
        <v>South South</v>
      </c>
      <c r="N970" t="s">
        <v>56</v>
      </c>
      <c r="O970">
        <v>2018</v>
      </c>
      <c r="P970" t="str">
        <f t="shared" si="47"/>
        <v>Francophone</v>
      </c>
    </row>
    <row r="971" spans="1:16">
      <c r="A971">
        <v>11070</v>
      </c>
      <c r="B971" t="s">
        <v>49</v>
      </c>
      <c r="C971" t="s">
        <v>50</v>
      </c>
      <c r="D971" t="s">
        <v>36</v>
      </c>
      <c r="E971" t="str">
        <f t="shared" si="45"/>
        <v>Eagle Lager</v>
      </c>
      <c r="F971">
        <v>170</v>
      </c>
      <c r="G971">
        <v>250</v>
      </c>
      <c r="H971">
        <v>851</v>
      </c>
      <c r="I971">
        <v>212750</v>
      </c>
      <c r="J971">
        <v>68080</v>
      </c>
      <c r="K971" t="s">
        <v>43</v>
      </c>
      <c r="L971" t="s">
        <v>38</v>
      </c>
      <c r="M971" t="str">
        <f t="shared" si="46"/>
        <v>North West</v>
      </c>
      <c r="N971" t="s">
        <v>59</v>
      </c>
      <c r="O971">
        <v>2017</v>
      </c>
      <c r="P971" t="str">
        <f t="shared" si="47"/>
        <v>Francophone</v>
      </c>
    </row>
    <row r="972" spans="1:16">
      <c r="A972">
        <v>11071</v>
      </c>
      <c r="B972" t="s">
        <v>34</v>
      </c>
      <c r="C972" t="s">
        <v>35</v>
      </c>
      <c r="D972" t="s">
        <v>42</v>
      </c>
      <c r="E972" t="str">
        <f t="shared" si="45"/>
        <v>Hero</v>
      </c>
      <c r="F972">
        <v>150</v>
      </c>
      <c r="G972">
        <v>200</v>
      </c>
      <c r="H972">
        <v>814</v>
      </c>
      <c r="I972">
        <v>162800</v>
      </c>
      <c r="J972">
        <v>40700</v>
      </c>
      <c r="K972" t="s">
        <v>19</v>
      </c>
      <c r="L972" t="s">
        <v>44</v>
      </c>
      <c r="M972" t="str">
        <f t="shared" si="46"/>
        <v>North Central</v>
      </c>
      <c r="N972" t="s">
        <v>62</v>
      </c>
      <c r="O972">
        <v>2018</v>
      </c>
      <c r="P972" t="str">
        <f t="shared" si="47"/>
        <v>Anglophone</v>
      </c>
    </row>
    <row r="973" spans="1:16">
      <c r="A973">
        <v>11072</v>
      </c>
      <c r="B973" t="s">
        <v>54</v>
      </c>
      <c r="C973" t="s">
        <v>55</v>
      </c>
      <c r="D973" t="s">
        <v>46</v>
      </c>
      <c r="E973" t="str">
        <f t="shared" si="45"/>
        <v>Beta Malt</v>
      </c>
      <c r="F973">
        <v>80</v>
      </c>
      <c r="G973">
        <v>150</v>
      </c>
      <c r="H973">
        <v>832</v>
      </c>
      <c r="I973">
        <v>124800</v>
      </c>
      <c r="J973">
        <v>58240</v>
      </c>
      <c r="K973" t="s">
        <v>25</v>
      </c>
      <c r="L973" t="s">
        <v>47</v>
      </c>
      <c r="M973" t="str">
        <f t="shared" si="46"/>
        <v>North Central</v>
      </c>
      <c r="N973" t="s">
        <v>63</v>
      </c>
      <c r="O973">
        <v>2018</v>
      </c>
      <c r="P973" t="str">
        <f t="shared" si="47"/>
        <v>Anglophone</v>
      </c>
    </row>
    <row r="974" spans="1:16">
      <c r="A974">
        <v>11073</v>
      </c>
      <c r="B974" t="s">
        <v>57</v>
      </c>
      <c r="C974" t="s">
        <v>58</v>
      </c>
      <c r="D974" t="s">
        <v>51</v>
      </c>
      <c r="E974" t="str">
        <f t="shared" si="45"/>
        <v>Grand Malt</v>
      </c>
      <c r="F974">
        <v>90</v>
      </c>
      <c r="G974">
        <v>150</v>
      </c>
      <c r="H974">
        <v>927</v>
      </c>
      <c r="I974">
        <v>139050</v>
      </c>
      <c r="J974">
        <v>55620</v>
      </c>
      <c r="K974" t="s">
        <v>31</v>
      </c>
      <c r="L974" t="s">
        <v>20</v>
      </c>
      <c r="M974" t="str">
        <f t="shared" si="46"/>
        <v>South East</v>
      </c>
      <c r="N974" t="s">
        <v>21</v>
      </c>
      <c r="O974">
        <v>2017</v>
      </c>
      <c r="P974" t="str">
        <f t="shared" si="47"/>
        <v>Francophone</v>
      </c>
    </row>
    <row r="975" spans="1:16">
      <c r="A975">
        <v>11074</v>
      </c>
      <c r="B975" t="s">
        <v>60</v>
      </c>
      <c r="C975" t="s">
        <v>61</v>
      </c>
      <c r="D975" t="s">
        <v>18</v>
      </c>
      <c r="E975" t="str">
        <f t="shared" si="45"/>
        <v>Trophy</v>
      </c>
      <c r="F975">
        <v>150</v>
      </c>
      <c r="G975">
        <v>200</v>
      </c>
      <c r="H975">
        <v>825</v>
      </c>
      <c r="I975">
        <v>165000</v>
      </c>
      <c r="J975">
        <v>41250</v>
      </c>
      <c r="K975" t="s">
        <v>37</v>
      </c>
      <c r="L975" t="s">
        <v>26</v>
      </c>
      <c r="M975" t="str">
        <f t="shared" si="46"/>
        <v>West</v>
      </c>
      <c r="N975" t="s">
        <v>27</v>
      </c>
      <c r="O975">
        <v>2018</v>
      </c>
      <c r="P975" t="str">
        <f t="shared" si="47"/>
        <v>Francophone</v>
      </c>
    </row>
    <row r="976" spans="1:16">
      <c r="A976">
        <v>11075</v>
      </c>
      <c r="B976" t="s">
        <v>34</v>
      </c>
      <c r="C976" t="s">
        <v>35</v>
      </c>
      <c r="D976" t="s">
        <v>24</v>
      </c>
      <c r="E976" t="str">
        <f t="shared" si="45"/>
        <v>Budweiser</v>
      </c>
      <c r="F976">
        <v>250</v>
      </c>
      <c r="G976">
        <v>500</v>
      </c>
      <c r="H976">
        <v>934</v>
      </c>
      <c r="I976">
        <v>467000</v>
      </c>
      <c r="J976">
        <v>233500</v>
      </c>
      <c r="K976" t="s">
        <v>43</v>
      </c>
      <c r="L976" t="s">
        <v>32</v>
      </c>
      <c r="M976" t="str">
        <f t="shared" si="46"/>
        <v>South South</v>
      </c>
      <c r="N976" t="s">
        <v>33</v>
      </c>
      <c r="O976">
        <v>2018</v>
      </c>
      <c r="P976" t="str">
        <f t="shared" si="47"/>
        <v>Francophone</v>
      </c>
    </row>
    <row r="977" spans="1:16">
      <c r="A977">
        <v>11076</v>
      </c>
      <c r="B977" t="s">
        <v>64</v>
      </c>
      <c r="C977" t="s">
        <v>65</v>
      </c>
      <c r="D977" t="s">
        <v>30</v>
      </c>
      <c r="E977" t="str">
        <f t="shared" si="45"/>
        <v>Castle Lite</v>
      </c>
      <c r="F977">
        <v>180</v>
      </c>
      <c r="G977">
        <v>450</v>
      </c>
      <c r="H977">
        <v>779</v>
      </c>
      <c r="I977">
        <v>350550</v>
      </c>
      <c r="J977">
        <v>210330</v>
      </c>
      <c r="K977" t="s">
        <v>19</v>
      </c>
      <c r="L977" t="s">
        <v>38</v>
      </c>
      <c r="M977" t="str">
        <f t="shared" si="46"/>
        <v>North West</v>
      </c>
      <c r="N977" t="s">
        <v>39</v>
      </c>
      <c r="O977">
        <v>2019</v>
      </c>
      <c r="P977" t="str">
        <f t="shared" si="47"/>
        <v>Anglophone</v>
      </c>
    </row>
    <row r="978" spans="1:16">
      <c r="A978">
        <v>11077</v>
      </c>
      <c r="B978" t="s">
        <v>34</v>
      </c>
      <c r="C978" t="s">
        <v>35</v>
      </c>
      <c r="D978" t="s">
        <v>36</v>
      </c>
      <c r="E978" t="str">
        <f t="shared" si="45"/>
        <v>Eagle Lager</v>
      </c>
      <c r="F978">
        <v>170</v>
      </c>
      <c r="G978">
        <v>250</v>
      </c>
      <c r="H978">
        <v>706</v>
      </c>
      <c r="I978">
        <v>176500</v>
      </c>
      <c r="J978">
        <v>56480</v>
      </c>
      <c r="K978" t="s">
        <v>25</v>
      </c>
      <c r="L978" t="s">
        <v>44</v>
      </c>
      <c r="M978" t="str">
        <f t="shared" si="46"/>
        <v>North Central</v>
      </c>
      <c r="N978" t="s">
        <v>45</v>
      </c>
      <c r="O978">
        <v>2019</v>
      </c>
      <c r="P978" t="str">
        <f t="shared" si="47"/>
        <v>Anglophone</v>
      </c>
    </row>
    <row r="979" spans="1:16">
      <c r="A979">
        <v>11078</v>
      </c>
      <c r="B979" t="s">
        <v>54</v>
      </c>
      <c r="C979" t="s">
        <v>55</v>
      </c>
      <c r="D979" t="s">
        <v>42</v>
      </c>
      <c r="E979" t="str">
        <f t="shared" si="45"/>
        <v>Hero</v>
      </c>
      <c r="F979">
        <v>150</v>
      </c>
      <c r="G979">
        <v>200</v>
      </c>
      <c r="H979">
        <v>743</v>
      </c>
      <c r="I979">
        <v>148600</v>
      </c>
      <c r="J979">
        <v>37150</v>
      </c>
      <c r="K979" t="s">
        <v>31</v>
      </c>
      <c r="L979" t="s">
        <v>47</v>
      </c>
      <c r="M979" t="str">
        <f t="shared" si="46"/>
        <v>North Central</v>
      </c>
      <c r="N979" t="s">
        <v>48</v>
      </c>
      <c r="O979">
        <v>2017</v>
      </c>
      <c r="P979" t="str">
        <f t="shared" si="47"/>
        <v>Francophone</v>
      </c>
    </row>
    <row r="980" spans="1:16">
      <c r="A980">
        <v>11079</v>
      </c>
      <c r="B980" t="s">
        <v>34</v>
      </c>
      <c r="C980" t="s">
        <v>35</v>
      </c>
      <c r="D980" t="s">
        <v>46</v>
      </c>
      <c r="E980" t="str">
        <f t="shared" si="45"/>
        <v>Beta Malt</v>
      </c>
      <c r="F980">
        <v>80</v>
      </c>
      <c r="G980">
        <v>150</v>
      </c>
      <c r="H980">
        <v>919</v>
      </c>
      <c r="I980">
        <v>137850</v>
      </c>
      <c r="J980">
        <v>64330</v>
      </c>
      <c r="K980" t="s">
        <v>37</v>
      </c>
      <c r="L980" t="s">
        <v>20</v>
      </c>
      <c r="M980" t="str">
        <f t="shared" si="46"/>
        <v>South East</v>
      </c>
      <c r="N980" t="s">
        <v>52</v>
      </c>
      <c r="O980">
        <v>2017</v>
      </c>
      <c r="P980" t="str">
        <f t="shared" si="47"/>
        <v>Francophone</v>
      </c>
    </row>
    <row r="981" spans="1:16">
      <c r="A981">
        <v>11080</v>
      </c>
      <c r="B981" t="s">
        <v>60</v>
      </c>
      <c r="C981" t="s">
        <v>61</v>
      </c>
      <c r="D981" t="s">
        <v>51</v>
      </c>
      <c r="E981" t="str">
        <f t="shared" si="45"/>
        <v>Grand Malt</v>
      </c>
      <c r="F981">
        <v>90</v>
      </c>
      <c r="G981">
        <v>150</v>
      </c>
      <c r="H981">
        <v>991</v>
      </c>
      <c r="I981">
        <v>148650</v>
      </c>
      <c r="J981">
        <v>59460</v>
      </c>
      <c r="K981" t="s">
        <v>43</v>
      </c>
      <c r="L981" t="s">
        <v>26</v>
      </c>
      <c r="M981" t="str">
        <f t="shared" si="46"/>
        <v>West</v>
      </c>
      <c r="N981" t="s">
        <v>53</v>
      </c>
      <c r="O981">
        <v>2019</v>
      </c>
      <c r="P981" t="str">
        <f t="shared" si="47"/>
        <v>Francophone</v>
      </c>
    </row>
    <row r="982" spans="1:16">
      <c r="A982">
        <v>11081</v>
      </c>
      <c r="B982" t="s">
        <v>66</v>
      </c>
      <c r="C982" t="s">
        <v>67</v>
      </c>
      <c r="D982" t="s">
        <v>18</v>
      </c>
      <c r="E982" t="str">
        <f t="shared" si="45"/>
        <v>Trophy</v>
      </c>
      <c r="F982">
        <v>150</v>
      </c>
      <c r="G982">
        <v>200</v>
      </c>
      <c r="H982">
        <v>836</v>
      </c>
      <c r="I982">
        <v>167200</v>
      </c>
      <c r="J982">
        <v>41800</v>
      </c>
      <c r="K982" t="s">
        <v>19</v>
      </c>
      <c r="L982" t="s">
        <v>32</v>
      </c>
      <c r="M982" t="str">
        <f t="shared" si="46"/>
        <v>South South</v>
      </c>
      <c r="N982" t="s">
        <v>56</v>
      </c>
      <c r="O982">
        <v>2018</v>
      </c>
      <c r="P982" t="str">
        <f t="shared" si="47"/>
        <v>Anglophone</v>
      </c>
    </row>
    <row r="983" spans="1:16">
      <c r="A983">
        <v>11082</v>
      </c>
      <c r="B983" t="s">
        <v>64</v>
      </c>
      <c r="C983" t="s">
        <v>65</v>
      </c>
      <c r="D983" t="s">
        <v>24</v>
      </c>
      <c r="E983" t="str">
        <f t="shared" si="45"/>
        <v>Budweiser</v>
      </c>
      <c r="F983">
        <v>250</v>
      </c>
      <c r="G983">
        <v>500</v>
      </c>
      <c r="H983">
        <v>793</v>
      </c>
      <c r="I983">
        <v>396500</v>
      </c>
      <c r="J983">
        <v>198250</v>
      </c>
      <c r="K983" t="s">
        <v>25</v>
      </c>
      <c r="L983" t="s">
        <v>38</v>
      </c>
      <c r="M983" t="str">
        <f t="shared" si="46"/>
        <v>North West</v>
      </c>
      <c r="N983" t="s">
        <v>59</v>
      </c>
      <c r="O983">
        <v>2017</v>
      </c>
      <c r="P983" t="str">
        <f t="shared" si="47"/>
        <v>Anglophone</v>
      </c>
    </row>
    <row r="984" spans="1:16">
      <c r="A984">
        <v>11083</v>
      </c>
      <c r="B984" t="s">
        <v>60</v>
      </c>
      <c r="C984" t="s">
        <v>61</v>
      </c>
      <c r="D984" t="s">
        <v>30</v>
      </c>
      <c r="E984" t="str">
        <f t="shared" si="45"/>
        <v>Castle Lite</v>
      </c>
      <c r="F984">
        <v>180</v>
      </c>
      <c r="G984">
        <v>450</v>
      </c>
      <c r="H984">
        <v>831</v>
      </c>
      <c r="I984">
        <v>373950</v>
      </c>
      <c r="J984">
        <v>224370</v>
      </c>
      <c r="K984" t="s">
        <v>31</v>
      </c>
      <c r="L984" t="s">
        <v>44</v>
      </c>
      <c r="M984" t="str">
        <f t="shared" si="46"/>
        <v>North Central</v>
      </c>
      <c r="N984" t="s">
        <v>62</v>
      </c>
      <c r="O984">
        <v>2019</v>
      </c>
      <c r="P984" t="str">
        <f t="shared" si="47"/>
        <v>Francophone</v>
      </c>
    </row>
    <row r="985" spans="1:16">
      <c r="A985">
        <v>11084</v>
      </c>
      <c r="B985" t="s">
        <v>22</v>
      </c>
      <c r="C985" t="s">
        <v>23</v>
      </c>
      <c r="D985" t="s">
        <v>36</v>
      </c>
      <c r="E985" t="str">
        <f t="shared" si="45"/>
        <v>Eagle Lager</v>
      </c>
      <c r="F985">
        <v>170</v>
      </c>
      <c r="G985">
        <v>250</v>
      </c>
      <c r="H985">
        <v>847</v>
      </c>
      <c r="I985">
        <v>211750</v>
      </c>
      <c r="J985">
        <v>67760</v>
      </c>
      <c r="K985" t="s">
        <v>37</v>
      </c>
      <c r="L985" t="s">
        <v>47</v>
      </c>
      <c r="M985" t="str">
        <f t="shared" si="46"/>
        <v>North Central</v>
      </c>
      <c r="N985" t="s">
        <v>63</v>
      </c>
      <c r="O985">
        <v>2017</v>
      </c>
      <c r="P985" t="str">
        <f t="shared" si="47"/>
        <v>Francophone</v>
      </c>
    </row>
    <row r="986" spans="1:16">
      <c r="A986">
        <v>11085</v>
      </c>
      <c r="B986" t="s">
        <v>64</v>
      </c>
      <c r="C986" t="s">
        <v>65</v>
      </c>
      <c r="D986" t="s">
        <v>42</v>
      </c>
      <c r="E986" t="str">
        <f t="shared" si="45"/>
        <v>Hero</v>
      </c>
      <c r="F986">
        <v>150</v>
      </c>
      <c r="G986">
        <v>200</v>
      </c>
      <c r="H986">
        <v>993</v>
      </c>
      <c r="I986">
        <v>198600</v>
      </c>
      <c r="J986">
        <v>49650</v>
      </c>
      <c r="K986" t="s">
        <v>43</v>
      </c>
      <c r="L986" t="s">
        <v>20</v>
      </c>
      <c r="M986" t="str">
        <f t="shared" si="46"/>
        <v>South East</v>
      </c>
      <c r="N986" t="s">
        <v>21</v>
      </c>
      <c r="O986">
        <v>2017</v>
      </c>
      <c r="P986" t="str">
        <f t="shared" si="47"/>
        <v>Francophone</v>
      </c>
    </row>
    <row r="987" spans="1:16">
      <c r="A987">
        <v>11086</v>
      </c>
      <c r="B987" t="s">
        <v>34</v>
      </c>
      <c r="C987" t="s">
        <v>35</v>
      </c>
      <c r="D987" t="s">
        <v>46</v>
      </c>
      <c r="E987" t="str">
        <f t="shared" si="45"/>
        <v>Beta Malt</v>
      </c>
      <c r="F987">
        <v>80</v>
      </c>
      <c r="G987">
        <v>150</v>
      </c>
      <c r="H987">
        <v>904</v>
      </c>
      <c r="I987">
        <v>135600</v>
      </c>
      <c r="J987">
        <v>63280</v>
      </c>
      <c r="K987" t="s">
        <v>19</v>
      </c>
      <c r="L987" t="s">
        <v>26</v>
      </c>
      <c r="M987" t="str">
        <f t="shared" si="46"/>
        <v>West</v>
      </c>
      <c r="N987" t="s">
        <v>27</v>
      </c>
      <c r="O987">
        <v>2019</v>
      </c>
      <c r="P987" t="str">
        <f t="shared" si="47"/>
        <v>Anglophone</v>
      </c>
    </row>
    <row r="988" spans="1:16">
      <c r="A988">
        <v>11087</v>
      </c>
      <c r="B988" t="s">
        <v>28</v>
      </c>
      <c r="C988" t="s">
        <v>29</v>
      </c>
      <c r="D988" t="s">
        <v>51</v>
      </c>
      <c r="E988" t="str">
        <f t="shared" si="45"/>
        <v>Grand Malt</v>
      </c>
      <c r="F988">
        <v>90</v>
      </c>
      <c r="G988">
        <v>150</v>
      </c>
      <c r="H988">
        <v>832</v>
      </c>
      <c r="I988">
        <v>124800</v>
      </c>
      <c r="J988">
        <v>49920</v>
      </c>
      <c r="K988" t="s">
        <v>25</v>
      </c>
      <c r="L988" t="s">
        <v>32</v>
      </c>
      <c r="M988" t="str">
        <f t="shared" si="46"/>
        <v>South South</v>
      </c>
      <c r="N988" t="s">
        <v>33</v>
      </c>
      <c r="O988">
        <v>2018</v>
      </c>
      <c r="P988" t="str">
        <f t="shared" si="47"/>
        <v>Anglophone</v>
      </c>
    </row>
    <row r="989" spans="1:16">
      <c r="A989">
        <v>11088</v>
      </c>
      <c r="B989" t="s">
        <v>16</v>
      </c>
      <c r="C989" t="s">
        <v>17</v>
      </c>
      <c r="D989" t="s">
        <v>18</v>
      </c>
      <c r="E989" t="str">
        <f t="shared" si="45"/>
        <v>Trophy</v>
      </c>
      <c r="F989">
        <v>150</v>
      </c>
      <c r="G989">
        <v>200</v>
      </c>
      <c r="H989">
        <v>763</v>
      </c>
      <c r="I989">
        <v>152600</v>
      </c>
      <c r="J989">
        <v>38150</v>
      </c>
      <c r="K989" t="s">
        <v>31</v>
      </c>
      <c r="L989" t="s">
        <v>38</v>
      </c>
      <c r="M989" t="str">
        <f t="shared" si="46"/>
        <v>North West</v>
      </c>
      <c r="N989" t="s">
        <v>39</v>
      </c>
      <c r="O989">
        <v>2017</v>
      </c>
      <c r="P989" t="str">
        <f t="shared" si="47"/>
        <v>Francophone</v>
      </c>
    </row>
    <row r="990" spans="1:16">
      <c r="A990">
        <v>11089</v>
      </c>
      <c r="B990" t="s">
        <v>40</v>
      </c>
      <c r="C990" t="s">
        <v>41</v>
      </c>
      <c r="D990" t="s">
        <v>24</v>
      </c>
      <c r="E990" t="str">
        <f t="shared" si="45"/>
        <v>Budweiser</v>
      </c>
      <c r="F990">
        <v>250</v>
      </c>
      <c r="G990">
        <v>500</v>
      </c>
      <c r="H990">
        <v>912</v>
      </c>
      <c r="I990">
        <v>456000</v>
      </c>
      <c r="J990">
        <v>228000</v>
      </c>
      <c r="K990" t="s">
        <v>37</v>
      </c>
      <c r="L990" t="s">
        <v>44</v>
      </c>
      <c r="M990" t="str">
        <f t="shared" si="46"/>
        <v>North Central</v>
      </c>
      <c r="N990" t="s">
        <v>45</v>
      </c>
      <c r="O990">
        <v>2019</v>
      </c>
      <c r="P990" t="str">
        <f t="shared" si="47"/>
        <v>Francophone</v>
      </c>
    </row>
    <row r="991" spans="1:16">
      <c r="A991">
        <v>11090</v>
      </c>
      <c r="B991" t="s">
        <v>57</v>
      </c>
      <c r="C991" t="s">
        <v>58</v>
      </c>
      <c r="D991" t="s">
        <v>30</v>
      </c>
      <c r="E991" t="str">
        <f t="shared" si="45"/>
        <v>Castle Lite</v>
      </c>
      <c r="F991">
        <v>180</v>
      </c>
      <c r="G991">
        <v>450</v>
      </c>
      <c r="H991">
        <v>834</v>
      </c>
      <c r="I991">
        <v>375300</v>
      </c>
      <c r="J991">
        <v>225180</v>
      </c>
      <c r="K991" t="s">
        <v>43</v>
      </c>
      <c r="L991" t="s">
        <v>47</v>
      </c>
      <c r="M991" t="str">
        <f t="shared" si="46"/>
        <v>North Central</v>
      </c>
      <c r="N991" t="s">
        <v>48</v>
      </c>
      <c r="O991">
        <v>2018</v>
      </c>
      <c r="P991" t="str">
        <f t="shared" si="47"/>
        <v>Francophone</v>
      </c>
    </row>
    <row r="992" spans="1:16">
      <c r="A992">
        <v>11091</v>
      </c>
      <c r="B992" t="s">
        <v>22</v>
      </c>
      <c r="C992" t="s">
        <v>23</v>
      </c>
      <c r="D992" t="s">
        <v>36</v>
      </c>
      <c r="E992" t="str">
        <f t="shared" si="45"/>
        <v>Eagle Lager</v>
      </c>
      <c r="F992">
        <v>170</v>
      </c>
      <c r="G992">
        <v>250</v>
      </c>
      <c r="H992">
        <v>914</v>
      </c>
      <c r="I992">
        <v>228500</v>
      </c>
      <c r="J992">
        <v>73120</v>
      </c>
      <c r="K992" t="s">
        <v>19</v>
      </c>
      <c r="L992" t="s">
        <v>20</v>
      </c>
      <c r="M992" t="str">
        <f t="shared" si="46"/>
        <v>South East</v>
      </c>
      <c r="N992" t="s">
        <v>52</v>
      </c>
      <c r="O992">
        <v>2019</v>
      </c>
      <c r="P992" t="str">
        <f t="shared" si="47"/>
        <v>Anglophone</v>
      </c>
    </row>
    <row r="993" spans="1:16">
      <c r="A993">
        <v>11092</v>
      </c>
      <c r="B993" t="s">
        <v>22</v>
      </c>
      <c r="C993" t="s">
        <v>23</v>
      </c>
      <c r="D993" t="s">
        <v>42</v>
      </c>
      <c r="E993" t="str">
        <f t="shared" si="45"/>
        <v>Hero</v>
      </c>
      <c r="F993">
        <v>150</v>
      </c>
      <c r="G993">
        <v>200</v>
      </c>
      <c r="H993">
        <v>863</v>
      </c>
      <c r="I993">
        <v>172600</v>
      </c>
      <c r="J993">
        <v>43150</v>
      </c>
      <c r="K993" t="s">
        <v>25</v>
      </c>
      <c r="L993" t="s">
        <v>26</v>
      </c>
      <c r="M993" t="str">
        <f t="shared" si="46"/>
        <v>West</v>
      </c>
      <c r="N993" t="s">
        <v>53</v>
      </c>
      <c r="O993">
        <v>2019</v>
      </c>
      <c r="P993" t="str">
        <f t="shared" si="47"/>
        <v>Anglophone</v>
      </c>
    </row>
    <row r="994" spans="1:16">
      <c r="A994">
        <v>11093</v>
      </c>
      <c r="B994" t="s">
        <v>66</v>
      </c>
      <c r="C994" t="s">
        <v>67</v>
      </c>
      <c r="D994" t="s">
        <v>46</v>
      </c>
      <c r="E994" t="str">
        <f t="shared" si="45"/>
        <v>Beta Malt</v>
      </c>
      <c r="F994">
        <v>80</v>
      </c>
      <c r="G994">
        <v>150</v>
      </c>
      <c r="H994">
        <v>835</v>
      </c>
      <c r="I994">
        <v>125250</v>
      </c>
      <c r="J994">
        <v>58450</v>
      </c>
      <c r="K994" t="s">
        <v>31</v>
      </c>
      <c r="L994" t="s">
        <v>32</v>
      </c>
      <c r="M994" t="str">
        <f t="shared" si="46"/>
        <v>South South</v>
      </c>
      <c r="N994" t="s">
        <v>56</v>
      </c>
      <c r="O994">
        <v>2017</v>
      </c>
      <c r="P994" t="str">
        <f t="shared" si="47"/>
        <v>Francophone</v>
      </c>
    </row>
    <row r="995" spans="1:16">
      <c r="A995">
        <v>11094</v>
      </c>
      <c r="B995" t="s">
        <v>34</v>
      </c>
      <c r="C995" t="s">
        <v>35</v>
      </c>
      <c r="D995" t="s">
        <v>51</v>
      </c>
      <c r="E995" t="str">
        <f t="shared" si="45"/>
        <v>Grand Malt</v>
      </c>
      <c r="F995">
        <v>90</v>
      </c>
      <c r="G995">
        <v>150</v>
      </c>
      <c r="H995">
        <v>859</v>
      </c>
      <c r="I995">
        <v>128850</v>
      </c>
      <c r="J995">
        <v>51540</v>
      </c>
      <c r="K995" t="s">
        <v>37</v>
      </c>
      <c r="L995" t="s">
        <v>38</v>
      </c>
      <c r="M995" t="str">
        <f t="shared" si="46"/>
        <v>North West</v>
      </c>
      <c r="N995" t="s">
        <v>59</v>
      </c>
      <c r="O995">
        <v>2019</v>
      </c>
      <c r="P995" t="str">
        <f t="shared" si="47"/>
        <v>Francophone</v>
      </c>
    </row>
    <row r="996" spans="1:16">
      <c r="A996">
        <v>11095</v>
      </c>
      <c r="B996" t="s">
        <v>54</v>
      </c>
      <c r="C996" t="s">
        <v>55</v>
      </c>
      <c r="D996" t="s">
        <v>18</v>
      </c>
      <c r="E996" t="str">
        <f t="shared" si="45"/>
        <v>Trophy</v>
      </c>
      <c r="F996">
        <v>150</v>
      </c>
      <c r="G996">
        <v>200</v>
      </c>
      <c r="H996">
        <v>995</v>
      </c>
      <c r="I996">
        <v>199000</v>
      </c>
      <c r="J996">
        <v>49750</v>
      </c>
      <c r="K996" t="s">
        <v>43</v>
      </c>
      <c r="L996" t="s">
        <v>44</v>
      </c>
      <c r="M996" t="str">
        <f t="shared" si="46"/>
        <v>North Central</v>
      </c>
      <c r="N996" t="s">
        <v>62</v>
      </c>
      <c r="O996">
        <v>2017</v>
      </c>
      <c r="P996" t="str">
        <f t="shared" si="47"/>
        <v>Francophone</v>
      </c>
    </row>
    <row r="997" spans="1:16">
      <c r="A997">
        <v>11096</v>
      </c>
      <c r="B997" t="s">
        <v>66</v>
      </c>
      <c r="C997" t="s">
        <v>67</v>
      </c>
      <c r="D997" t="s">
        <v>24</v>
      </c>
      <c r="E997" t="str">
        <f t="shared" si="45"/>
        <v>Budweiser</v>
      </c>
      <c r="F997">
        <v>250</v>
      </c>
      <c r="G997">
        <v>500</v>
      </c>
      <c r="H997">
        <v>995</v>
      </c>
      <c r="I997">
        <v>497500</v>
      </c>
      <c r="J997">
        <v>248750</v>
      </c>
      <c r="K997" t="s">
        <v>19</v>
      </c>
      <c r="L997" t="s">
        <v>47</v>
      </c>
      <c r="M997" t="str">
        <f t="shared" si="46"/>
        <v>North Central</v>
      </c>
      <c r="N997" t="s">
        <v>63</v>
      </c>
      <c r="O997">
        <v>2018</v>
      </c>
      <c r="P997" t="str">
        <f t="shared" si="47"/>
        <v>Anglophone</v>
      </c>
    </row>
    <row r="998" spans="1:16">
      <c r="A998">
        <v>11097</v>
      </c>
      <c r="B998" t="s">
        <v>28</v>
      </c>
      <c r="C998" t="s">
        <v>29</v>
      </c>
      <c r="D998" t="s">
        <v>30</v>
      </c>
      <c r="E998" t="str">
        <f t="shared" si="45"/>
        <v>Castle Lite</v>
      </c>
      <c r="F998">
        <v>180</v>
      </c>
      <c r="G998">
        <v>450</v>
      </c>
      <c r="H998">
        <v>736</v>
      </c>
      <c r="I998">
        <v>331200</v>
      </c>
      <c r="J998">
        <v>198720</v>
      </c>
      <c r="K998" t="s">
        <v>25</v>
      </c>
      <c r="L998" t="s">
        <v>20</v>
      </c>
      <c r="M998" t="str">
        <f t="shared" si="46"/>
        <v>South East</v>
      </c>
      <c r="N998" t="s">
        <v>21</v>
      </c>
      <c r="O998">
        <v>2019</v>
      </c>
      <c r="P998" t="str">
        <f t="shared" si="47"/>
        <v>Anglophone</v>
      </c>
    </row>
    <row r="999" spans="1:16">
      <c r="A999">
        <v>11098</v>
      </c>
      <c r="B999" t="s">
        <v>22</v>
      </c>
      <c r="C999" t="s">
        <v>23</v>
      </c>
      <c r="D999" t="s">
        <v>36</v>
      </c>
      <c r="E999" t="str">
        <f t="shared" si="45"/>
        <v>Eagle Lager</v>
      </c>
      <c r="F999">
        <v>170</v>
      </c>
      <c r="G999">
        <v>250</v>
      </c>
      <c r="H999">
        <v>857</v>
      </c>
      <c r="I999">
        <v>214250</v>
      </c>
      <c r="J999">
        <v>68560</v>
      </c>
      <c r="K999" t="s">
        <v>31</v>
      </c>
      <c r="L999" t="s">
        <v>26</v>
      </c>
      <c r="M999" t="str">
        <f t="shared" si="46"/>
        <v>West</v>
      </c>
      <c r="N999" t="s">
        <v>27</v>
      </c>
      <c r="O999">
        <v>2018</v>
      </c>
      <c r="P999" t="str">
        <f t="shared" si="47"/>
        <v>Francophone</v>
      </c>
    </row>
    <row r="1000" spans="1:16">
      <c r="A1000">
        <v>11099</v>
      </c>
      <c r="B1000" t="s">
        <v>28</v>
      </c>
      <c r="C1000" t="s">
        <v>29</v>
      </c>
      <c r="D1000" t="s">
        <v>42</v>
      </c>
      <c r="E1000" t="str">
        <f t="shared" si="45"/>
        <v>Hero</v>
      </c>
      <c r="F1000">
        <v>150</v>
      </c>
      <c r="G1000">
        <v>200</v>
      </c>
      <c r="H1000">
        <v>938</v>
      </c>
      <c r="I1000">
        <v>187600</v>
      </c>
      <c r="J1000">
        <v>46900</v>
      </c>
      <c r="K1000" t="s">
        <v>37</v>
      </c>
      <c r="L1000" t="s">
        <v>32</v>
      </c>
      <c r="M1000" t="str">
        <f t="shared" si="46"/>
        <v>South South</v>
      </c>
      <c r="N1000" t="s">
        <v>33</v>
      </c>
      <c r="O1000">
        <v>2018</v>
      </c>
      <c r="P1000" t="str">
        <f t="shared" si="47"/>
        <v>Francophone</v>
      </c>
    </row>
    <row r="1001" spans="1:16">
      <c r="A1001">
        <v>11100</v>
      </c>
      <c r="B1001" t="s">
        <v>49</v>
      </c>
      <c r="C1001" t="s">
        <v>50</v>
      </c>
      <c r="D1001" t="s">
        <v>46</v>
      </c>
      <c r="E1001" t="str">
        <f t="shared" si="45"/>
        <v>Beta Malt</v>
      </c>
      <c r="F1001">
        <v>80</v>
      </c>
      <c r="G1001">
        <v>150</v>
      </c>
      <c r="H1001">
        <v>785</v>
      </c>
      <c r="I1001">
        <v>117750</v>
      </c>
      <c r="J1001">
        <v>54950</v>
      </c>
      <c r="K1001" t="s">
        <v>43</v>
      </c>
      <c r="L1001" t="s">
        <v>38</v>
      </c>
      <c r="M1001" t="str">
        <f t="shared" si="46"/>
        <v>North West</v>
      </c>
      <c r="N1001" t="s">
        <v>39</v>
      </c>
      <c r="O1001">
        <v>2018</v>
      </c>
      <c r="P1001" t="str">
        <f t="shared" si="47"/>
        <v>Francophone</v>
      </c>
    </row>
    <row r="1002" spans="1:16">
      <c r="A1002">
        <v>11101</v>
      </c>
      <c r="B1002" t="s">
        <v>40</v>
      </c>
      <c r="C1002" t="s">
        <v>41</v>
      </c>
      <c r="D1002" t="s">
        <v>51</v>
      </c>
      <c r="E1002" t="str">
        <f t="shared" si="45"/>
        <v>Grand Malt</v>
      </c>
      <c r="F1002">
        <v>90</v>
      </c>
      <c r="G1002">
        <v>150</v>
      </c>
      <c r="H1002">
        <v>910</v>
      </c>
      <c r="I1002">
        <v>136500</v>
      </c>
      <c r="J1002">
        <v>54600</v>
      </c>
      <c r="K1002" t="s">
        <v>19</v>
      </c>
      <c r="L1002" t="s">
        <v>44</v>
      </c>
      <c r="M1002" t="str">
        <f t="shared" si="46"/>
        <v>North Central</v>
      </c>
      <c r="N1002" t="s">
        <v>45</v>
      </c>
      <c r="O1002">
        <v>2018</v>
      </c>
      <c r="P1002" t="str">
        <f t="shared" si="47"/>
        <v>Anglophone</v>
      </c>
    </row>
    <row r="1003" spans="1:16">
      <c r="A1003">
        <v>11102</v>
      </c>
      <c r="B1003" t="s">
        <v>16</v>
      </c>
      <c r="C1003" t="s">
        <v>17</v>
      </c>
      <c r="D1003" t="s">
        <v>18</v>
      </c>
      <c r="E1003" t="str">
        <f t="shared" si="45"/>
        <v>Trophy</v>
      </c>
      <c r="F1003">
        <v>150</v>
      </c>
      <c r="G1003">
        <v>200</v>
      </c>
      <c r="H1003">
        <v>838</v>
      </c>
      <c r="I1003">
        <v>167600</v>
      </c>
      <c r="J1003">
        <v>41900</v>
      </c>
      <c r="K1003" t="s">
        <v>25</v>
      </c>
      <c r="L1003" t="s">
        <v>47</v>
      </c>
      <c r="M1003" t="str">
        <f t="shared" si="46"/>
        <v>North Central</v>
      </c>
      <c r="N1003" t="s">
        <v>48</v>
      </c>
      <c r="O1003">
        <v>2019</v>
      </c>
      <c r="P1003" t="str">
        <f t="shared" si="47"/>
        <v>Anglophone</v>
      </c>
    </row>
    <row r="1004" spans="1:16">
      <c r="A1004">
        <v>11103</v>
      </c>
      <c r="B1004" t="s">
        <v>16</v>
      </c>
      <c r="C1004" t="s">
        <v>17</v>
      </c>
      <c r="D1004" t="s">
        <v>24</v>
      </c>
      <c r="E1004" t="str">
        <f t="shared" si="45"/>
        <v>Budweiser</v>
      </c>
      <c r="F1004">
        <v>250</v>
      </c>
      <c r="G1004">
        <v>500</v>
      </c>
      <c r="H1004">
        <v>943</v>
      </c>
      <c r="I1004">
        <v>471500</v>
      </c>
      <c r="J1004">
        <v>235750</v>
      </c>
      <c r="K1004" t="s">
        <v>31</v>
      </c>
      <c r="L1004" t="s">
        <v>20</v>
      </c>
      <c r="M1004" t="str">
        <f t="shared" si="46"/>
        <v>South East</v>
      </c>
      <c r="N1004" t="s">
        <v>52</v>
      </c>
      <c r="O1004">
        <v>2019</v>
      </c>
      <c r="P1004" t="str">
        <f t="shared" si="47"/>
        <v>Francophone</v>
      </c>
    </row>
    <row r="1005" spans="1:16">
      <c r="A1005">
        <v>11104</v>
      </c>
      <c r="B1005" t="s">
        <v>40</v>
      </c>
      <c r="C1005" t="s">
        <v>41</v>
      </c>
      <c r="D1005" t="s">
        <v>30</v>
      </c>
      <c r="E1005" t="str">
        <f t="shared" si="45"/>
        <v>Castle Lite</v>
      </c>
      <c r="F1005">
        <v>180</v>
      </c>
      <c r="G1005">
        <v>450</v>
      </c>
      <c r="H1005">
        <v>771</v>
      </c>
      <c r="I1005">
        <v>346950</v>
      </c>
      <c r="J1005">
        <v>208170</v>
      </c>
      <c r="K1005" t="s">
        <v>37</v>
      </c>
      <c r="L1005" t="s">
        <v>26</v>
      </c>
      <c r="M1005" t="str">
        <f t="shared" si="46"/>
        <v>West</v>
      </c>
      <c r="N1005" t="s">
        <v>53</v>
      </c>
      <c r="O1005">
        <v>2019</v>
      </c>
      <c r="P1005" t="str">
        <f t="shared" si="47"/>
        <v>Francophone</v>
      </c>
    </row>
    <row r="1006" spans="1:16">
      <c r="A1006">
        <v>11105</v>
      </c>
      <c r="B1006" t="s">
        <v>16</v>
      </c>
      <c r="C1006" t="s">
        <v>17</v>
      </c>
      <c r="D1006" t="s">
        <v>36</v>
      </c>
      <c r="E1006" t="str">
        <f t="shared" si="45"/>
        <v>Eagle Lager</v>
      </c>
      <c r="F1006">
        <v>170</v>
      </c>
      <c r="G1006">
        <v>250</v>
      </c>
      <c r="H1006">
        <v>881</v>
      </c>
      <c r="I1006">
        <v>220250</v>
      </c>
      <c r="J1006">
        <v>70480</v>
      </c>
      <c r="K1006" t="s">
        <v>43</v>
      </c>
      <c r="L1006" t="s">
        <v>32</v>
      </c>
      <c r="M1006" t="str">
        <f t="shared" si="46"/>
        <v>South South</v>
      </c>
      <c r="N1006" t="s">
        <v>56</v>
      </c>
      <c r="O1006">
        <v>2017</v>
      </c>
      <c r="P1006" t="str">
        <f t="shared" si="47"/>
        <v>Francophone</v>
      </c>
    </row>
    <row r="1007" spans="1:16">
      <c r="A1007">
        <v>11106</v>
      </c>
      <c r="B1007" t="s">
        <v>22</v>
      </c>
      <c r="C1007" t="s">
        <v>23</v>
      </c>
      <c r="D1007" t="s">
        <v>42</v>
      </c>
      <c r="E1007" t="str">
        <f t="shared" si="45"/>
        <v>Hero</v>
      </c>
      <c r="F1007">
        <v>150</v>
      </c>
      <c r="G1007">
        <v>200</v>
      </c>
      <c r="H1007">
        <v>973</v>
      </c>
      <c r="I1007">
        <v>194600</v>
      </c>
      <c r="J1007">
        <v>48650</v>
      </c>
      <c r="K1007" t="s">
        <v>19</v>
      </c>
      <c r="L1007" t="s">
        <v>38</v>
      </c>
      <c r="M1007" t="str">
        <f t="shared" si="46"/>
        <v>North West</v>
      </c>
      <c r="N1007" t="s">
        <v>59</v>
      </c>
      <c r="O1007">
        <v>2017</v>
      </c>
      <c r="P1007" t="str">
        <f t="shared" si="47"/>
        <v>Anglophone</v>
      </c>
    </row>
    <row r="1008" spans="1:16">
      <c r="A1008">
        <v>11107</v>
      </c>
      <c r="B1008" t="s">
        <v>28</v>
      </c>
      <c r="C1008" t="s">
        <v>29</v>
      </c>
      <c r="D1008" t="s">
        <v>46</v>
      </c>
      <c r="E1008" t="str">
        <f t="shared" si="45"/>
        <v>Beta Malt</v>
      </c>
      <c r="F1008">
        <v>80</v>
      </c>
      <c r="G1008">
        <v>150</v>
      </c>
      <c r="H1008">
        <v>786</v>
      </c>
      <c r="I1008">
        <v>117900</v>
      </c>
      <c r="J1008">
        <v>55020</v>
      </c>
      <c r="K1008" t="s">
        <v>25</v>
      </c>
      <c r="L1008" t="s">
        <v>44</v>
      </c>
      <c r="M1008" t="str">
        <f t="shared" si="46"/>
        <v>North Central</v>
      </c>
      <c r="N1008" t="s">
        <v>62</v>
      </c>
      <c r="O1008">
        <v>2017</v>
      </c>
      <c r="P1008" t="str">
        <f t="shared" si="47"/>
        <v>Anglophone</v>
      </c>
    </row>
    <row r="1009" spans="1:16">
      <c r="A1009">
        <v>11108</v>
      </c>
      <c r="B1009" t="s">
        <v>34</v>
      </c>
      <c r="C1009" t="s">
        <v>35</v>
      </c>
      <c r="D1009" t="s">
        <v>51</v>
      </c>
      <c r="E1009" t="str">
        <f t="shared" si="45"/>
        <v>Grand Malt</v>
      </c>
      <c r="F1009">
        <v>90</v>
      </c>
      <c r="G1009">
        <v>150</v>
      </c>
      <c r="H1009">
        <v>904</v>
      </c>
      <c r="I1009">
        <v>135600</v>
      </c>
      <c r="J1009">
        <v>54240</v>
      </c>
      <c r="K1009" t="s">
        <v>31</v>
      </c>
      <c r="L1009" t="s">
        <v>47</v>
      </c>
      <c r="M1009" t="str">
        <f t="shared" si="46"/>
        <v>North Central</v>
      </c>
      <c r="N1009" t="s">
        <v>63</v>
      </c>
      <c r="O1009">
        <v>2018</v>
      </c>
      <c r="P1009" t="str">
        <f t="shared" si="47"/>
        <v>Francophone</v>
      </c>
    </row>
    <row r="1010" spans="1:16">
      <c r="A1010">
        <v>11109</v>
      </c>
      <c r="B1010" t="s">
        <v>40</v>
      </c>
      <c r="C1010" t="s">
        <v>41</v>
      </c>
      <c r="D1010" t="s">
        <v>18</v>
      </c>
      <c r="E1010" t="str">
        <f t="shared" si="45"/>
        <v>Trophy</v>
      </c>
      <c r="F1010">
        <v>150</v>
      </c>
      <c r="G1010">
        <v>200</v>
      </c>
      <c r="H1010">
        <v>912</v>
      </c>
      <c r="I1010">
        <v>182400</v>
      </c>
      <c r="J1010">
        <v>45600</v>
      </c>
      <c r="K1010" t="s">
        <v>37</v>
      </c>
      <c r="L1010" t="s">
        <v>20</v>
      </c>
      <c r="M1010" t="str">
        <f t="shared" si="46"/>
        <v>South East</v>
      </c>
      <c r="N1010" t="s">
        <v>21</v>
      </c>
      <c r="O1010">
        <v>2018</v>
      </c>
      <c r="P1010" t="str">
        <f t="shared" si="47"/>
        <v>Francophone</v>
      </c>
    </row>
    <row r="1011" spans="1:16">
      <c r="A1011">
        <v>11110</v>
      </c>
      <c r="B1011" t="s">
        <v>16</v>
      </c>
      <c r="C1011" t="s">
        <v>17</v>
      </c>
      <c r="D1011" t="s">
        <v>24</v>
      </c>
      <c r="E1011" t="str">
        <f t="shared" si="45"/>
        <v>Budweiser</v>
      </c>
      <c r="F1011">
        <v>250</v>
      </c>
      <c r="G1011">
        <v>500</v>
      </c>
      <c r="H1011">
        <v>734</v>
      </c>
      <c r="I1011">
        <v>367000</v>
      </c>
      <c r="J1011">
        <v>183500</v>
      </c>
      <c r="K1011" t="s">
        <v>43</v>
      </c>
      <c r="L1011" t="s">
        <v>26</v>
      </c>
      <c r="M1011" t="str">
        <f t="shared" si="46"/>
        <v>West</v>
      </c>
      <c r="N1011" t="s">
        <v>27</v>
      </c>
      <c r="O1011">
        <v>2018</v>
      </c>
      <c r="P1011" t="str">
        <f t="shared" si="47"/>
        <v>Francophone</v>
      </c>
    </row>
    <row r="1012" spans="1:16">
      <c r="A1012">
        <v>11111</v>
      </c>
      <c r="B1012" t="s">
        <v>49</v>
      </c>
      <c r="C1012" t="s">
        <v>50</v>
      </c>
      <c r="D1012" t="s">
        <v>30</v>
      </c>
      <c r="E1012" t="str">
        <f t="shared" si="45"/>
        <v>Castle Lite</v>
      </c>
      <c r="F1012">
        <v>180</v>
      </c>
      <c r="G1012">
        <v>450</v>
      </c>
      <c r="H1012">
        <v>977</v>
      </c>
      <c r="I1012">
        <v>439650</v>
      </c>
      <c r="J1012">
        <v>263790</v>
      </c>
      <c r="K1012" t="s">
        <v>19</v>
      </c>
      <c r="L1012" t="s">
        <v>32</v>
      </c>
      <c r="M1012" t="str">
        <f t="shared" si="46"/>
        <v>South South</v>
      </c>
      <c r="N1012" t="s">
        <v>33</v>
      </c>
      <c r="O1012">
        <v>2017</v>
      </c>
      <c r="P1012" t="str">
        <f t="shared" si="47"/>
        <v>Anglophone</v>
      </c>
    </row>
    <row r="1013" spans="1:16">
      <c r="A1013">
        <v>11112</v>
      </c>
      <c r="B1013" t="s">
        <v>34</v>
      </c>
      <c r="C1013" t="s">
        <v>35</v>
      </c>
      <c r="D1013" t="s">
        <v>36</v>
      </c>
      <c r="E1013" t="str">
        <f t="shared" si="45"/>
        <v>Eagle Lager</v>
      </c>
      <c r="F1013">
        <v>170</v>
      </c>
      <c r="G1013">
        <v>250</v>
      </c>
      <c r="H1013">
        <v>711</v>
      </c>
      <c r="I1013">
        <v>177750</v>
      </c>
      <c r="J1013">
        <v>56880</v>
      </c>
      <c r="K1013" t="s">
        <v>25</v>
      </c>
      <c r="L1013" t="s">
        <v>38</v>
      </c>
      <c r="M1013" t="str">
        <f t="shared" si="46"/>
        <v>North West</v>
      </c>
      <c r="N1013" t="s">
        <v>39</v>
      </c>
      <c r="O1013">
        <v>2017</v>
      </c>
      <c r="P1013" t="str">
        <f t="shared" si="47"/>
        <v>Anglophone</v>
      </c>
    </row>
    <row r="1014" spans="1:16">
      <c r="A1014">
        <v>11113</v>
      </c>
      <c r="B1014" t="s">
        <v>54</v>
      </c>
      <c r="C1014" t="s">
        <v>55</v>
      </c>
      <c r="D1014" t="s">
        <v>42</v>
      </c>
      <c r="E1014" t="str">
        <f t="shared" si="45"/>
        <v>Hero</v>
      </c>
      <c r="F1014">
        <v>150</v>
      </c>
      <c r="G1014">
        <v>200</v>
      </c>
      <c r="H1014">
        <v>727</v>
      </c>
      <c r="I1014">
        <v>145400</v>
      </c>
      <c r="J1014">
        <v>36350</v>
      </c>
      <c r="K1014" t="s">
        <v>31</v>
      </c>
      <c r="L1014" t="s">
        <v>44</v>
      </c>
      <c r="M1014" t="str">
        <f t="shared" si="46"/>
        <v>North Central</v>
      </c>
      <c r="N1014" t="s">
        <v>45</v>
      </c>
      <c r="O1014">
        <v>2017</v>
      </c>
      <c r="P1014" t="str">
        <f t="shared" si="47"/>
        <v>Francophone</v>
      </c>
    </row>
    <row r="1015" spans="1:16">
      <c r="A1015">
        <v>11114</v>
      </c>
      <c r="B1015" t="s">
        <v>57</v>
      </c>
      <c r="C1015" t="s">
        <v>58</v>
      </c>
      <c r="D1015" t="s">
        <v>46</v>
      </c>
      <c r="E1015" t="str">
        <f t="shared" si="45"/>
        <v>Beta Malt</v>
      </c>
      <c r="F1015">
        <v>80</v>
      </c>
      <c r="G1015">
        <v>150</v>
      </c>
      <c r="H1015">
        <v>732</v>
      </c>
      <c r="I1015">
        <v>109800</v>
      </c>
      <c r="J1015">
        <v>51240</v>
      </c>
      <c r="K1015" t="s">
        <v>37</v>
      </c>
      <c r="L1015" t="s">
        <v>47</v>
      </c>
      <c r="M1015" t="str">
        <f t="shared" si="46"/>
        <v>North Central</v>
      </c>
      <c r="N1015" t="s">
        <v>48</v>
      </c>
      <c r="O1015">
        <v>2017</v>
      </c>
      <c r="P1015" t="str">
        <f t="shared" si="47"/>
        <v>Francophone</v>
      </c>
    </row>
    <row r="1016" spans="1:16">
      <c r="A1016">
        <v>11115</v>
      </c>
      <c r="B1016" t="s">
        <v>60</v>
      </c>
      <c r="C1016" t="s">
        <v>61</v>
      </c>
      <c r="D1016" t="s">
        <v>51</v>
      </c>
      <c r="E1016" t="str">
        <f t="shared" si="45"/>
        <v>Grand Malt</v>
      </c>
      <c r="F1016">
        <v>90</v>
      </c>
      <c r="G1016">
        <v>150</v>
      </c>
      <c r="H1016">
        <v>908</v>
      </c>
      <c r="I1016">
        <v>136200</v>
      </c>
      <c r="J1016">
        <v>54480</v>
      </c>
      <c r="K1016" t="s">
        <v>43</v>
      </c>
      <c r="L1016" t="s">
        <v>20</v>
      </c>
      <c r="M1016" t="str">
        <f t="shared" si="46"/>
        <v>South East</v>
      </c>
      <c r="N1016" t="s">
        <v>52</v>
      </c>
      <c r="O1016">
        <v>2018</v>
      </c>
      <c r="P1016" t="str">
        <f t="shared" si="47"/>
        <v>Francophone</v>
      </c>
    </row>
    <row r="1017" spans="1:16">
      <c r="A1017">
        <v>11116</v>
      </c>
      <c r="B1017" t="s">
        <v>34</v>
      </c>
      <c r="C1017" t="s">
        <v>35</v>
      </c>
      <c r="D1017" t="s">
        <v>18</v>
      </c>
      <c r="E1017" t="str">
        <f t="shared" si="45"/>
        <v>Trophy</v>
      </c>
      <c r="F1017">
        <v>150</v>
      </c>
      <c r="G1017">
        <v>200</v>
      </c>
      <c r="H1017">
        <v>767</v>
      </c>
      <c r="I1017">
        <v>153400</v>
      </c>
      <c r="J1017">
        <v>38350</v>
      </c>
      <c r="K1017" t="s">
        <v>19</v>
      </c>
      <c r="L1017" t="s">
        <v>26</v>
      </c>
      <c r="M1017" t="str">
        <f t="shared" si="46"/>
        <v>West</v>
      </c>
      <c r="N1017" t="s">
        <v>53</v>
      </c>
      <c r="O1017">
        <v>2017</v>
      </c>
      <c r="P1017" t="str">
        <f t="shared" si="47"/>
        <v>Anglophone</v>
      </c>
    </row>
    <row r="1018" spans="1:16">
      <c r="A1018">
        <v>11117</v>
      </c>
      <c r="B1018" t="s">
        <v>64</v>
      </c>
      <c r="C1018" t="s">
        <v>65</v>
      </c>
      <c r="D1018" t="s">
        <v>24</v>
      </c>
      <c r="E1018" t="str">
        <f t="shared" si="45"/>
        <v>Budweiser</v>
      </c>
      <c r="F1018">
        <v>250</v>
      </c>
      <c r="G1018">
        <v>500</v>
      </c>
      <c r="H1018">
        <v>847</v>
      </c>
      <c r="I1018">
        <v>423500</v>
      </c>
      <c r="J1018">
        <v>211750</v>
      </c>
      <c r="K1018" t="s">
        <v>25</v>
      </c>
      <c r="L1018" t="s">
        <v>32</v>
      </c>
      <c r="M1018" t="str">
        <f t="shared" si="46"/>
        <v>South South</v>
      </c>
      <c r="N1018" t="s">
        <v>56</v>
      </c>
      <c r="O1018">
        <v>2019</v>
      </c>
      <c r="P1018" t="str">
        <f t="shared" si="47"/>
        <v>Anglophone</v>
      </c>
    </row>
    <row r="1019" spans="1:16">
      <c r="A1019">
        <v>11118</v>
      </c>
      <c r="B1019" t="s">
        <v>34</v>
      </c>
      <c r="C1019" t="s">
        <v>35</v>
      </c>
      <c r="D1019" t="s">
        <v>30</v>
      </c>
      <c r="E1019" t="str">
        <f t="shared" si="45"/>
        <v>Castle Lite</v>
      </c>
      <c r="F1019">
        <v>180</v>
      </c>
      <c r="G1019">
        <v>450</v>
      </c>
      <c r="H1019">
        <v>968</v>
      </c>
      <c r="I1019">
        <v>435600</v>
      </c>
      <c r="J1019">
        <v>261360</v>
      </c>
      <c r="K1019" t="s">
        <v>31</v>
      </c>
      <c r="L1019" t="s">
        <v>38</v>
      </c>
      <c r="M1019" t="str">
        <f t="shared" si="46"/>
        <v>North West</v>
      </c>
      <c r="N1019" t="s">
        <v>59</v>
      </c>
      <c r="O1019">
        <v>2019</v>
      </c>
      <c r="P1019" t="str">
        <f t="shared" si="47"/>
        <v>Francophone</v>
      </c>
    </row>
    <row r="1020" spans="1:16">
      <c r="A1020">
        <v>11119</v>
      </c>
      <c r="B1020" t="s">
        <v>54</v>
      </c>
      <c r="C1020" t="s">
        <v>55</v>
      </c>
      <c r="D1020" t="s">
        <v>36</v>
      </c>
      <c r="E1020" t="str">
        <f t="shared" si="45"/>
        <v>Eagle Lager</v>
      </c>
      <c r="F1020">
        <v>170</v>
      </c>
      <c r="G1020">
        <v>250</v>
      </c>
      <c r="H1020">
        <v>832</v>
      </c>
      <c r="I1020">
        <v>208000</v>
      </c>
      <c r="J1020">
        <v>66560</v>
      </c>
      <c r="K1020" t="s">
        <v>37</v>
      </c>
      <c r="L1020" t="s">
        <v>44</v>
      </c>
      <c r="M1020" t="str">
        <f t="shared" si="46"/>
        <v>North Central</v>
      </c>
      <c r="N1020" t="s">
        <v>62</v>
      </c>
      <c r="O1020">
        <v>2018</v>
      </c>
      <c r="P1020" t="str">
        <f t="shared" si="47"/>
        <v>Francophone</v>
      </c>
    </row>
    <row r="1021" spans="1:16">
      <c r="A1021">
        <v>11120</v>
      </c>
      <c r="B1021" t="s">
        <v>34</v>
      </c>
      <c r="C1021" t="s">
        <v>35</v>
      </c>
      <c r="D1021" t="s">
        <v>42</v>
      </c>
      <c r="E1021" t="str">
        <f t="shared" si="45"/>
        <v>Hero</v>
      </c>
      <c r="F1021">
        <v>150</v>
      </c>
      <c r="G1021">
        <v>200</v>
      </c>
      <c r="H1021">
        <v>763</v>
      </c>
      <c r="I1021">
        <v>152600</v>
      </c>
      <c r="J1021">
        <v>38150</v>
      </c>
      <c r="K1021" t="s">
        <v>43</v>
      </c>
      <c r="L1021" t="s">
        <v>47</v>
      </c>
      <c r="M1021" t="str">
        <f t="shared" si="46"/>
        <v>North Central</v>
      </c>
      <c r="N1021" t="s">
        <v>63</v>
      </c>
      <c r="O1021">
        <v>2018</v>
      </c>
      <c r="P1021" t="str">
        <f t="shared" si="47"/>
        <v>Francophone</v>
      </c>
    </row>
    <row r="1022" spans="1:16">
      <c r="A1022">
        <v>11121</v>
      </c>
      <c r="B1022" t="s">
        <v>60</v>
      </c>
      <c r="C1022" t="s">
        <v>61</v>
      </c>
      <c r="D1022" t="s">
        <v>46</v>
      </c>
      <c r="E1022" t="str">
        <f t="shared" si="45"/>
        <v>Beta Malt</v>
      </c>
      <c r="F1022">
        <v>80</v>
      </c>
      <c r="G1022">
        <v>150</v>
      </c>
      <c r="H1022">
        <v>842</v>
      </c>
      <c r="I1022">
        <v>126300</v>
      </c>
      <c r="J1022">
        <v>58940</v>
      </c>
      <c r="K1022" t="s">
        <v>19</v>
      </c>
      <c r="L1022" t="s">
        <v>20</v>
      </c>
      <c r="M1022" t="str">
        <f t="shared" si="46"/>
        <v>South East</v>
      </c>
      <c r="N1022" t="s">
        <v>21</v>
      </c>
      <c r="O1022">
        <v>2017</v>
      </c>
      <c r="P1022" t="str">
        <f t="shared" si="47"/>
        <v>Anglophone</v>
      </c>
    </row>
    <row r="1023" spans="1:16">
      <c r="A1023">
        <v>11122</v>
      </c>
      <c r="B1023" t="s">
        <v>66</v>
      </c>
      <c r="C1023" t="s">
        <v>67</v>
      </c>
      <c r="D1023" t="s">
        <v>51</v>
      </c>
      <c r="E1023" t="str">
        <f t="shared" si="45"/>
        <v>Grand Malt</v>
      </c>
      <c r="F1023">
        <v>90</v>
      </c>
      <c r="G1023">
        <v>150</v>
      </c>
      <c r="H1023">
        <v>848</v>
      </c>
      <c r="I1023">
        <v>127200</v>
      </c>
      <c r="J1023">
        <v>50880</v>
      </c>
      <c r="K1023" t="s">
        <v>25</v>
      </c>
      <c r="L1023" t="s">
        <v>26</v>
      </c>
      <c r="M1023" t="str">
        <f t="shared" si="46"/>
        <v>West</v>
      </c>
      <c r="N1023" t="s">
        <v>27</v>
      </c>
      <c r="O1023">
        <v>2018</v>
      </c>
      <c r="P1023" t="str">
        <f t="shared" si="47"/>
        <v>Anglophone</v>
      </c>
    </row>
    <row r="1024" spans="1:16">
      <c r="A1024">
        <v>11123</v>
      </c>
      <c r="B1024" t="s">
        <v>64</v>
      </c>
      <c r="C1024" t="s">
        <v>65</v>
      </c>
      <c r="D1024" t="s">
        <v>18</v>
      </c>
      <c r="E1024" t="str">
        <f t="shared" si="45"/>
        <v>Trophy</v>
      </c>
      <c r="F1024">
        <v>150</v>
      </c>
      <c r="G1024">
        <v>200</v>
      </c>
      <c r="H1024">
        <v>988</v>
      </c>
      <c r="I1024">
        <v>197600</v>
      </c>
      <c r="J1024">
        <v>49400</v>
      </c>
      <c r="K1024" t="s">
        <v>31</v>
      </c>
      <c r="L1024" t="s">
        <v>32</v>
      </c>
      <c r="M1024" t="str">
        <f t="shared" si="46"/>
        <v>South South</v>
      </c>
      <c r="N1024" t="s">
        <v>33</v>
      </c>
      <c r="O1024">
        <v>2018</v>
      </c>
      <c r="P1024" t="str">
        <f t="shared" si="47"/>
        <v>Francophone</v>
      </c>
    </row>
    <row r="1025" spans="1:16">
      <c r="A1025">
        <v>11124</v>
      </c>
      <c r="B1025" t="s">
        <v>60</v>
      </c>
      <c r="C1025" t="s">
        <v>61</v>
      </c>
      <c r="D1025" t="s">
        <v>24</v>
      </c>
      <c r="E1025" t="str">
        <f t="shared" si="45"/>
        <v>Budweiser</v>
      </c>
      <c r="F1025">
        <v>250</v>
      </c>
      <c r="G1025">
        <v>500</v>
      </c>
      <c r="H1025">
        <v>876</v>
      </c>
      <c r="I1025">
        <v>438000</v>
      </c>
      <c r="J1025">
        <v>219000</v>
      </c>
      <c r="K1025" t="s">
        <v>37</v>
      </c>
      <c r="L1025" t="s">
        <v>38</v>
      </c>
      <c r="M1025" t="str">
        <f t="shared" si="46"/>
        <v>North West</v>
      </c>
      <c r="N1025" t="s">
        <v>39</v>
      </c>
      <c r="O1025">
        <v>2018</v>
      </c>
      <c r="P1025" t="str">
        <f t="shared" si="47"/>
        <v>Francophone</v>
      </c>
    </row>
    <row r="1026" spans="1:16">
      <c r="A1026">
        <v>11125</v>
      </c>
      <c r="B1026" t="s">
        <v>22</v>
      </c>
      <c r="C1026" t="s">
        <v>23</v>
      </c>
      <c r="D1026" t="s">
        <v>30</v>
      </c>
      <c r="E1026" t="str">
        <f t="shared" ref="E1026:E1048" si="48">PROPER(D1026)</f>
        <v>Castle Lite</v>
      </c>
      <c r="F1026">
        <v>180</v>
      </c>
      <c r="G1026">
        <v>450</v>
      </c>
      <c r="H1026">
        <v>900</v>
      </c>
      <c r="I1026">
        <v>405000</v>
      </c>
      <c r="J1026">
        <v>243000</v>
      </c>
      <c r="K1026" t="s">
        <v>43</v>
      </c>
      <c r="L1026" t="s">
        <v>44</v>
      </c>
      <c r="M1026" t="str">
        <f t="shared" si="46"/>
        <v>North Central</v>
      </c>
      <c r="N1026" t="s">
        <v>45</v>
      </c>
      <c r="O1026">
        <v>2019</v>
      </c>
      <c r="P1026" t="str">
        <f t="shared" si="47"/>
        <v>Francophone</v>
      </c>
    </row>
    <row r="1027" spans="1:16">
      <c r="A1027">
        <v>11126</v>
      </c>
      <c r="B1027" t="s">
        <v>64</v>
      </c>
      <c r="C1027" t="s">
        <v>65</v>
      </c>
      <c r="D1027" t="s">
        <v>36</v>
      </c>
      <c r="E1027" t="str">
        <f t="shared" si="48"/>
        <v>Eagle Lager</v>
      </c>
      <c r="F1027">
        <v>170</v>
      </c>
      <c r="G1027">
        <v>250</v>
      </c>
      <c r="H1027">
        <v>938</v>
      </c>
      <c r="I1027">
        <v>234500</v>
      </c>
      <c r="J1027">
        <v>75040</v>
      </c>
      <c r="K1027" t="s">
        <v>19</v>
      </c>
      <c r="L1027" t="s">
        <v>47</v>
      </c>
      <c r="M1027" t="str">
        <f t="shared" ref="M1027:M1048" si="49">IF(L1027="Southeast","South East",IF(L1027="west","West",IF(L1027="southsouth","South South",IF(L1027="northwest","North West",IF(L1027="northeast","North East","North Central")))))</f>
        <v>North Central</v>
      </c>
      <c r="N1027" t="s">
        <v>48</v>
      </c>
      <c r="O1027">
        <v>2019</v>
      </c>
      <c r="P1027" t="str">
        <f t="shared" ref="P1027:P1048" si="50">IF(K1027="Ghana","Anglophone",IF(K1027="Nigeria","Anglophone","Francophone"))</f>
        <v>Anglophone</v>
      </c>
    </row>
    <row r="1028" spans="1:16">
      <c r="A1028">
        <v>11127</v>
      </c>
      <c r="B1028" t="s">
        <v>34</v>
      </c>
      <c r="C1028" t="s">
        <v>35</v>
      </c>
      <c r="D1028" t="s">
        <v>42</v>
      </c>
      <c r="E1028" t="str">
        <f t="shared" si="48"/>
        <v>Hero</v>
      </c>
      <c r="F1028">
        <v>150</v>
      </c>
      <c r="G1028">
        <v>200</v>
      </c>
      <c r="H1028">
        <v>731</v>
      </c>
      <c r="I1028">
        <v>146200</v>
      </c>
      <c r="J1028">
        <v>36550</v>
      </c>
      <c r="K1028" t="s">
        <v>25</v>
      </c>
      <c r="L1028" t="s">
        <v>20</v>
      </c>
      <c r="M1028" t="str">
        <f t="shared" si="49"/>
        <v>South East</v>
      </c>
      <c r="N1028" t="s">
        <v>52</v>
      </c>
      <c r="O1028">
        <v>2018</v>
      </c>
      <c r="P1028" t="str">
        <f t="shared" si="50"/>
        <v>Anglophone</v>
      </c>
    </row>
    <row r="1029" spans="1:16">
      <c r="A1029">
        <v>11128</v>
      </c>
      <c r="B1029" t="s">
        <v>28</v>
      </c>
      <c r="C1029" t="s">
        <v>29</v>
      </c>
      <c r="D1029" t="s">
        <v>46</v>
      </c>
      <c r="E1029" t="str">
        <f t="shared" si="48"/>
        <v>Beta Malt</v>
      </c>
      <c r="F1029">
        <v>80</v>
      </c>
      <c r="G1029">
        <v>150</v>
      </c>
      <c r="H1029">
        <v>779</v>
      </c>
      <c r="I1029">
        <v>116850</v>
      </c>
      <c r="J1029">
        <v>54530</v>
      </c>
      <c r="K1029" t="s">
        <v>31</v>
      </c>
      <c r="L1029" t="s">
        <v>26</v>
      </c>
      <c r="M1029" t="str">
        <f t="shared" si="49"/>
        <v>West</v>
      </c>
      <c r="N1029" t="s">
        <v>53</v>
      </c>
      <c r="O1029">
        <v>2017</v>
      </c>
      <c r="P1029" t="str">
        <f t="shared" si="50"/>
        <v>Francophone</v>
      </c>
    </row>
    <row r="1030" spans="1:16">
      <c r="A1030">
        <v>11129</v>
      </c>
      <c r="B1030" t="s">
        <v>16</v>
      </c>
      <c r="C1030" t="s">
        <v>17</v>
      </c>
      <c r="D1030" t="s">
        <v>51</v>
      </c>
      <c r="E1030" t="str">
        <f t="shared" si="48"/>
        <v>Grand Malt</v>
      </c>
      <c r="F1030">
        <v>90</v>
      </c>
      <c r="G1030">
        <v>150</v>
      </c>
      <c r="H1030">
        <v>900</v>
      </c>
      <c r="I1030">
        <v>135000</v>
      </c>
      <c r="J1030">
        <v>54000</v>
      </c>
      <c r="K1030" t="s">
        <v>37</v>
      </c>
      <c r="L1030" t="s">
        <v>32</v>
      </c>
      <c r="M1030" t="str">
        <f t="shared" si="49"/>
        <v>South South</v>
      </c>
      <c r="N1030" t="s">
        <v>56</v>
      </c>
      <c r="O1030">
        <v>2019</v>
      </c>
      <c r="P1030" t="str">
        <f t="shared" si="50"/>
        <v>Francophone</v>
      </c>
    </row>
    <row r="1031" spans="1:16">
      <c r="A1031">
        <v>11130</v>
      </c>
      <c r="B1031" t="s">
        <v>40</v>
      </c>
      <c r="C1031" t="s">
        <v>41</v>
      </c>
      <c r="D1031" t="s">
        <v>18</v>
      </c>
      <c r="E1031" t="str">
        <f t="shared" si="48"/>
        <v>Trophy</v>
      </c>
      <c r="F1031">
        <v>150</v>
      </c>
      <c r="G1031">
        <v>200</v>
      </c>
      <c r="H1031">
        <v>953</v>
      </c>
      <c r="I1031">
        <v>190600</v>
      </c>
      <c r="J1031">
        <v>47650</v>
      </c>
      <c r="K1031" t="s">
        <v>43</v>
      </c>
      <c r="L1031" t="s">
        <v>38</v>
      </c>
      <c r="M1031" t="str">
        <f t="shared" si="49"/>
        <v>North West</v>
      </c>
      <c r="N1031" t="s">
        <v>59</v>
      </c>
      <c r="O1031">
        <v>2017</v>
      </c>
      <c r="P1031" t="str">
        <f t="shared" si="50"/>
        <v>Francophone</v>
      </c>
    </row>
    <row r="1032" spans="1:16">
      <c r="A1032">
        <v>11131</v>
      </c>
      <c r="B1032" t="s">
        <v>57</v>
      </c>
      <c r="C1032" t="s">
        <v>58</v>
      </c>
      <c r="D1032" t="s">
        <v>24</v>
      </c>
      <c r="E1032" t="str">
        <f t="shared" si="48"/>
        <v>Budweiser</v>
      </c>
      <c r="F1032">
        <v>250</v>
      </c>
      <c r="G1032">
        <v>500</v>
      </c>
      <c r="H1032">
        <v>700</v>
      </c>
      <c r="I1032">
        <v>350000</v>
      </c>
      <c r="J1032">
        <v>175000</v>
      </c>
      <c r="K1032" t="s">
        <v>19</v>
      </c>
      <c r="L1032" t="s">
        <v>44</v>
      </c>
      <c r="M1032" t="str">
        <f t="shared" si="49"/>
        <v>North Central</v>
      </c>
      <c r="N1032" t="s">
        <v>62</v>
      </c>
      <c r="O1032">
        <v>2019</v>
      </c>
      <c r="P1032" t="str">
        <f t="shared" si="50"/>
        <v>Anglophone</v>
      </c>
    </row>
    <row r="1033" spans="1:16">
      <c r="A1033">
        <v>11132</v>
      </c>
      <c r="B1033" t="s">
        <v>22</v>
      </c>
      <c r="C1033" t="s">
        <v>23</v>
      </c>
      <c r="D1033" t="s">
        <v>30</v>
      </c>
      <c r="E1033" t="str">
        <f t="shared" si="48"/>
        <v>Castle Lite</v>
      </c>
      <c r="F1033">
        <v>180</v>
      </c>
      <c r="G1033">
        <v>450</v>
      </c>
      <c r="H1033">
        <v>721</v>
      </c>
      <c r="I1033">
        <v>324450</v>
      </c>
      <c r="J1033">
        <v>194670</v>
      </c>
      <c r="K1033" t="s">
        <v>25</v>
      </c>
      <c r="L1033" t="s">
        <v>47</v>
      </c>
      <c r="M1033" t="str">
        <f t="shared" si="49"/>
        <v>North Central</v>
      </c>
      <c r="N1033" t="s">
        <v>63</v>
      </c>
      <c r="O1033">
        <v>2018</v>
      </c>
      <c r="P1033" t="str">
        <f t="shared" si="50"/>
        <v>Anglophone</v>
      </c>
    </row>
    <row r="1034" spans="1:16">
      <c r="A1034">
        <v>11133</v>
      </c>
      <c r="B1034" t="s">
        <v>22</v>
      </c>
      <c r="C1034" t="s">
        <v>23</v>
      </c>
      <c r="D1034" t="s">
        <v>36</v>
      </c>
      <c r="E1034" t="str">
        <f t="shared" si="48"/>
        <v>Eagle Lager</v>
      </c>
      <c r="F1034">
        <v>170</v>
      </c>
      <c r="G1034">
        <v>250</v>
      </c>
      <c r="H1034">
        <v>972</v>
      </c>
      <c r="I1034">
        <v>243000</v>
      </c>
      <c r="J1034">
        <v>77760</v>
      </c>
      <c r="K1034" t="s">
        <v>31</v>
      </c>
      <c r="L1034" t="s">
        <v>20</v>
      </c>
      <c r="M1034" t="str">
        <f t="shared" si="49"/>
        <v>South East</v>
      </c>
      <c r="N1034" t="s">
        <v>21</v>
      </c>
      <c r="O1034">
        <v>2019</v>
      </c>
      <c r="P1034" t="str">
        <f t="shared" si="50"/>
        <v>Francophone</v>
      </c>
    </row>
    <row r="1035" spans="1:16">
      <c r="A1035">
        <v>11134</v>
      </c>
      <c r="B1035" t="s">
        <v>66</v>
      </c>
      <c r="C1035" t="s">
        <v>67</v>
      </c>
      <c r="D1035" t="s">
        <v>42</v>
      </c>
      <c r="E1035" t="str">
        <f t="shared" si="48"/>
        <v>Hero</v>
      </c>
      <c r="F1035">
        <v>150</v>
      </c>
      <c r="G1035">
        <v>200</v>
      </c>
      <c r="H1035">
        <v>860</v>
      </c>
      <c r="I1035">
        <v>172000</v>
      </c>
      <c r="J1035">
        <v>43000</v>
      </c>
      <c r="K1035" t="s">
        <v>37</v>
      </c>
      <c r="L1035" t="s">
        <v>26</v>
      </c>
      <c r="M1035" t="str">
        <f t="shared" si="49"/>
        <v>West</v>
      </c>
      <c r="N1035" t="s">
        <v>27</v>
      </c>
      <c r="O1035">
        <v>2018</v>
      </c>
      <c r="P1035" t="str">
        <f t="shared" si="50"/>
        <v>Francophone</v>
      </c>
    </row>
    <row r="1036" spans="1:16">
      <c r="A1036">
        <v>11135</v>
      </c>
      <c r="B1036" t="s">
        <v>34</v>
      </c>
      <c r="C1036" t="s">
        <v>35</v>
      </c>
      <c r="D1036" t="s">
        <v>46</v>
      </c>
      <c r="E1036" t="str">
        <f t="shared" si="48"/>
        <v>Beta Malt</v>
      </c>
      <c r="F1036">
        <v>80</v>
      </c>
      <c r="G1036">
        <v>150</v>
      </c>
      <c r="H1036">
        <v>811</v>
      </c>
      <c r="I1036">
        <v>121650</v>
      </c>
      <c r="J1036">
        <v>56770</v>
      </c>
      <c r="K1036" t="s">
        <v>43</v>
      </c>
      <c r="L1036" t="s">
        <v>32</v>
      </c>
      <c r="M1036" t="str">
        <f t="shared" si="49"/>
        <v>South South</v>
      </c>
      <c r="N1036" t="s">
        <v>33</v>
      </c>
      <c r="O1036">
        <v>2019</v>
      </c>
      <c r="P1036" t="str">
        <f t="shared" si="50"/>
        <v>Francophone</v>
      </c>
    </row>
    <row r="1037" spans="1:16">
      <c r="A1037">
        <v>11136</v>
      </c>
      <c r="B1037" t="s">
        <v>54</v>
      </c>
      <c r="C1037" t="s">
        <v>55</v>
      </c>
      <c r="D1037" t="s">
        <v>51</v>
      </c>
      <c r="E1037" t="str">
        <f t="shared" si="48"/>
        <v>Grand Malt</v>
      </c>
      <c r="F1037">
        <v>90</v>
      </c>
      <c r="G1037">
        <v>150</v>
      </c>
      <c r="H1037">
        <v>963</v>
      </c>
      <c r="I1037">
        <v>144450</v>
      </c>
      <c r="J1037">
        <v>57780</v>
      </c>
      <c r="K1037" t="s">
        <v>19</v>
      </c>
      <c r="L1037" t="s">
        <v>38</v>
      </c>
      <c r="M1037" t="str">
        <f t="shared" si="49"/>
        <v>North West</v>
      </c>
      <c r="N1037" t="s">
        <v>39</v>
      </c>
      <c r="O1037">
        <v>2019</v>
      </c>
      <c r="P1037" t="str">
        <f t="shared" si="50"/>
        <v>Anglophone</v>
      </c>
    </row>
    <row r="1038" spans="1:16">
      <c r="A1038">
        <v>11137</v>
      </c>
      <c r="B1038" t="s">
        <v>66</v>
      </c>
      <c r="C1038" t="s">
        <v>67</v>
      </c>
      <c r="D1038" t="s">
        <v>18</v>
      </c>
      <c r="E1038" t="str">
        <f t="shared" si="48"/>
        <v>Trophy</v>
      </c>
      <c r="F1038">
        <v>150</v>
      </c>
      <c r="G1038">
        <v>200</v>
      </c>
      <c r="H1038">
        <v>974</v>
      </c>
      <c r="I1038">
        <v>194800</v>
      </c>
      <c r="J1038">
        <v>48700</v>
      </c>
      <c r="K1038" t="s">
        <v>25</v>
      </c>
      <c r="L1038" t="s">
        <v>44</v>
      </c>
      <c r="M1038" t="str">
        <f t="shared" si="49"/>
        <v>North Central</v>
      </c>
      <c r="N1038" t="s">
        <v>45</v>
      </c>
      <c r="O1038">
        <v>2017</v>
      </c>
      <c r="P1038" t="str">
        <f t="shared" si="50"/>
        <v>Anglophone</v>
      </c>
    </row>
    <row r="1039" spans="1:16">
      <c r="A1039">
        <v>11138</v>
      </c>
      <c r="B1039" t="s">
        <v>28</v>
      </c>
      <c r="C1039" t="s">
        <v>29</v>
      </c>
      <c r="D1039" t="s">
        <v>24</v>
      </c>
      <c r="E1039" t="str">
        <f t="shared" si="48"/>
        <v>Budweiser</v>
      </c>
      <c r="F1039">
        <v>250</v>
      </c>
      <c r="G1039">
        <v>500</v>
      </c>
      <c r="H1039">
        <v>839</v>
      </c>
      <c r="I1039">
        <v>419500</v>
      </c>
      <c r="J1039">
        <v>209750</v>
      </c>
      <c r="K1039" t="s">
        <v>31</v>
      </c>
      <c r="L1039" t="s">
        <v>47</v>
      </c>
      <c r="M1039" t="str">
        <f t="shared" si="49"/>
        <v>North Central</v>
      </c>
      <c r="N1039" t="s">
        <v>48</v>
      </c>
      <c r="O1039">
        <v>2019</v>
      </c>
      <c r="P1039" t="str">
        <f t="shared" si="50"/>
        <v>Francophone</v>
      </c>
    </row>
    <row r="1040" spans="1:16">
      <c r="A1040">
        <v>11139</v>
      </c>
      <c r="B1040" t="s">
        <v>22</v>
      </c>
      <c r="C1040" t="s">
        <v>23</v>
      </c>
      <c r="D1040" t="s">
        <v>30</v>
      </c>
      <c r="E1040" t="str">
        <f t="shared" si="48"/>
        <v>Castle Lite</v>
      </c>
      <c r="F1040">
        <v>180</v>
      </c>
      <c r="G1040">
        <v>450</v>
      </c>
      <c r="H1040">
        <v>907</v>
      </c>
      <c r="I1040">
        <v>408150</v>
      </c>
      <c r="J1040">
        <v>244890</v>
      </c>
      <c r="K1040" t="s">
        <v>37</v>
      </c>
      <c r="L1040" t="s">
        <v>20</v>
      </c>
      <c r="M1040" t="str">
        <f t="shared" si="49"/>
        <v>South East</v>
      </c>
      <c r="N1040" t="s">
        <v>52</v>
      </c>
      <c r="O1040">
        <v>2017</v>
      </c>
      <c r="P1040" t="str">
        <f t="shared" si="50"/>
        <v>Francophone</v>
      </c>
    </row>
    <row r="1041" spans="1:16">
      <c r="A1041">
        <v>11140</v>
      </c>
      <c r="B1041" t="s">
        <v>28</v>
      </c>
      <c r="C1041" t="s">
        <v>29</v>
      </c>
      <c r="D1041" t="s">
        <v>36</v>
      </c>
      <c r="E1041" t="str">
        <f t="shared" si="48"/>
        <v>Eagle Lager</v>
      </c>
      <c r="F1041">
        <v>170</v>
      </c>
      <c r="G1041">
        <v>250</v>
      </c>
      <c r="H1041">
        <v>949</v>
      </c>
      <c r="I1041">
        <v>237250</v>
      </c>
      <c r="J1041">
        <v>75920</v>
      </c>
      <c r="K1041" t="s">
        <v>43</v>
      </c>
      <c r="L1041" t="s">
        <v>26</v>
      </c>
      <c r="M1041" t="str">
        <f t="shared" si="49"/>
        <v>West</v>
      </c>
      <c r="N1041" t="s">
        <v>53</v>
      </c>
      <c r="O1041">
        <v>2017</v>
      </c>
      <c r="P1041" t="str">
        <f t="shared" si="50"/>
        <v>Francophone</v>
      </c>
    </row>
    <row r="1042" spans="1:16">
      <c r="A1042">
        <v>11141</v>
      </c>
      <c r="B1042" t="s">
        <v>49</v>
      </c>
      <c r="C1042" t="s">
        <v>50</v>
      </c>
      <c r="D1042" t="s">
        <v>42</v>
      </c>
      <c r="E1042" t="str">
        <f t="shared" si="48"/>
        <v>Hero</v>
      </c>
      <c r="F1042">
        <v>150</v>
      </c>
      <c r="G1042">
        <v>200</v>
      </c>
      <c r="H1042">
        <v>903</v>
      </c>
      <c r="I1042">
        <v>180600</v>
      </c>
      <c r="J1042">
        <v>45150</v>
      </c>
      <c r="K1042" t="s">
        <v>19</v>
      </c>
      <c r="L1042" t="s">
        <v>32</v>
      </c>
      <c r="M1042" t="str">
        <f t="shared" si="49"/>
        <v>South South</v>
      </c>
      <c r="N1042" t="s">
        <v>56</v>
      </c>
      <c r="O1042">
        <v>2019</v>
      </c>
      <c r="P1042" t="str">
        <f t="shared" si="50"/>
        <v>Anglophone</v>
      </c>
    </row>
    <row r="1043" spans="1:16">
      <c r="A1043">
        <v>11142</v>
      </c>
      <c r="B1043" t="s">
        <v>40</v>
      </c>
      <c r="C1043" t="s">
        <v>41</v>
      </c>
      <c r="D1043" t="s">
        <v>46</v>
      </c>
      <c r="E1043" t="str">
        <f t="shared" si="48"/>
        <v>Beta Malt</v>
      </c>
      <c r="F1043">
        <v>80</v>
      </c>
      <c r="G1043">
        <v>150</v>
      </c>
      <c r="H1043">
        <v>740</v>
      </c>
      <c r="I1043">
        <v>111000</v>
      </c>
      <c r="J1043">
        <v>51800</v>
      </c>
      <c r="K1043" t="s">
        <v>25</v>
      </c>
      <c r="L1043" t="s">
        <v>38</v>
      </c>
      <c r="M1043" t="str">
        <f t="shared" si="49"/>
        <v>North West</v>
      </c>
      <c r="N1043" t="s">
        <v>59</v>
      </c>
      <c r="O1043">
        <v>2018</v>
      </c>
      <c r="P1043" t="str">
        <f t="shared" si="50"/>
        <v>Anglophone</v>
      </c>
    </row>
    <row r="1044" spans="1:16">
      <c r="A1044">
        <v>11143</v>
      </c>
      <c r="B1044" t="s">
        <v>16</v>
      </c>
      <c r="C1044" t="s">
        <v>17</v>
      </c>
      <c r="D1044" t="s">
        <v>51</v>
      </c>
      <c r="E1044" t="str">
        <f t="shared" si="48"/>
        <v>Grand Malt</v>
      </c>
      <c r="F1044">
        <v>90</v>
      </c>
      <c r="G1044">
        <v>150</v>
      </c>
      <c r="H1044">
        <v>962</v>
      </c>
      <c r="I1044">
        <v>144300</v>
      </c>
      <c r="J1044">
        <v>57720</v>
      </c>
      <c r="K1044" t="s">
        <v>31</v>
      </c>
      <c r="L1044" t="s">
        <v>44</v>
      </c>
      <c r="M1044" t="str">
        <f t="shared" si="49"/>
        <v>North Central</v>
      </c>
      <c r="N1044" t="s">
        <v>62</v>
      </c>
      <c r="O1044">
        <v>2017</v>
      </c>
      <c r="P1044" t="str">
        <f t="shared" si="50"/>
        <v>Francophone</v>
      </c>
    </row>
    <row r="1045" spans="1:16">
      <c r="A1045">
        <v>11144</v>
      </c>
      <c r="B1045" t="s">
        <v>16</v>
      </c>
      <c r="C1045" t="s">
        <v>17</v>
      </c>
      <c r="D1045" t="s">
        <v>18</v>
      </c>
      <c r="E1045" t="str">
        <f t="shared" si="48"/>
        <v>Trophy</v>
      </c>
      <c r="F1045">
        <v>150</v>
      </c>
      <c r="G1045">
        <v>200</v>
      </c>
      <c r="H1045">
        <v>892</v>
      </c>
      <c r="I1045">
        <v>178400</v>
      </c>
      <c r="J1045">
        <v>44600</v>
      </c>
      <c r="K1045" t="s">
        <v>37</v>
      </c>
      <c r="L1045" t="s">
        <v>47</v>
      </c>
      <c r="M1045" t="str">
        <f t="shared" si="49"/>
        <v>North Central</v>
      </c>
      <c r="N1045" t="s">
        <v>63</v>
      </c>
      <c r="O1045">
        <v>2017</v>
      </c>
      <c r="P1045" t="str">
        <f t="shared" si="50"/>
        <v>Francophone</v>
      </c>
    </row>
    <row r="1046" spans="1:16">
      <c r="A1046">
        <v>11145</v>
      </c>
      <c r="B1046" t="s">
        <v>40</v>
      </c>
      <c r="C1046" t="s">
        <v>41</v>
      </c>
      <c r="D1046" t="s">
        <v>24</v>
      </c>
      <c r="E1046" t="str">
        <f t="shared" si="48"/>
        <v>Budweiser</v>
      </c>
      <c r="F1046">
        <v>250</v>
      </c>
      <c r="G1046">
        <v>500</v>
      </c>
      <c r="H1046">
        <v>816</v>
      </c>
      <c r="I1046">
        <v>408000</v>
      </c>
      <c r="J1046">
        <v>204000</v>
      </c>
      <c r="K1046" t="s">
        <v>43</v>
      </c>
      <c r="L1046" t="s">
        <v>20</v>
      </c>
      <c r="M1046" t="str">
        <f t="shared" si="49"/>
        <v>South East</v>
      </c>
      <c r="N1046" t="s">
        <v>21</v>
      </c>
      <c r="O1046">
        <v>2019</v>
      </c>
      <c r="P1046" t="str">
        <f t="shared" si="50"/>
        <v>Francophone</v>
      </c>
    </row>
    <row r="1047" spans="1:16">
      <c r="A1047">
        <v>11146</v>
      </c>
      <c r="B1047" t="s">
        <v>34</v>
      </c>
      <c r="C1047" t="s">
        <v>35</v>
      </c>
      <c r="D1047" t="s">
        <v>30</v>
      </c>
      <c r="E1047" t="str">
        <f t="shared" si="48"/>
        <v>Castle Lite</v>
      </c>
      <c r="F1047">
        <v>180</v>
      </c>
      <c r="G1047">
        <v>450</v>
      </c>
      <c r="H1047">
        <v>939</v>
      </c>
      <c r="I1047">
        <v>422550</v>
      </c>
      <c r="J1047">
        <v>253530</v>
      </c>
      <c r="K1047" t="s">
        <v>19</v>
      </c>
      <c r="L1047" t="s">
        <v>26</v>
      </c>
      <c r="M1047" t="str">
        <f t="shared" si="49"/>
        <v>West</v>
      </c>
      <c r="N1047" t="s">
        <v>27</v>
      </c>
      <c r="O1047">
        <v>2017</v>
      </c>
      <c r="P1047" t="str">
        <f t="shared" si="50"/>
        <v>Anglophone</v>
      </c>
    </row>
    <row r="1048" spans="1:16">
      <c r="A1048">
        <v>11147</v>
      </c>
      <c r="B1048" t="s">
        <v>54</v>
      </c>
      <c r="C1048" t="s">
        <v>55</v>
      </c>
      <c r="D1048" t="s">
        <v>36</v>
      </c>
      <c r="E1048" t="str">
        <f t="shared" si="48"/>
        <v>Eagle Lager</v>
      </c>
      <c r="F1048">
        <v>170</v>
      </c>
      <c r="G1048">
        <v>250</v>
      </c>
      <c r="H1048">
        <v>935</v>
      </c>
      <c r="I1048">
        <v>233750</v>
      </c>
      <c r="J1048">
        <v>74800</v>
      </c>
      <c r="K1048" t="s">
        <v>25</v>
      </c>
      <c r="L1048" t="s">
        <v>32</v>
      </c>
      <c r="M1048" t="str">
        <f t="shared" si="49"/>
        <v>South South</v>
      </c>
      <c r="N1048" t="s">
        <v>33</v>
      </c>
      <c r="O1048">
        <v>2019</v>
      </c>
      <c r="P1048" t="str">
        <f t="shared" si="50"/>
        <v>Anglophone</v>
      </c>
    </row>
  </sheetData>
  <pageMargins left="0.7" right="0.7" top="0.75" bottom="0.75" header="0.3" footer="0.3"/>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50"/>
  <sheetViews>
    <sheetView topLeftCell="F1" workbookViewId="0">
      <selection activeCell="T2" sqref="T2"/>
    </sheetView>
  </sheetViews>
  <sheetFormatPr defaultColWidth="9" defaultRowHeight="15"/>
  <cols>
    <col min="1" max="1" width="11.140625" customWidth="1"/>
    <col min="2" max="3" width="12.5703125" customWidth="1"/>
    <col min="4" max="4" width="9.7109375" customWidth="1"/>
    <col min="5" max="5" width="11.85546875" customWidth="1"/>
    <col min="6" max="7" width="10.85546875" customWidth="1"/>
    <col min="8" max="8" width="14.42578125" customWidth="1"/>
    <col min="9" max="9" width="13.5703125" customWidth="1"/>
    <col min="10" max="10" width="12.42578125" customWidth="1"/>
    <col min="11" max="11" width="10" customWidth="1"/>
    <col min="12" max="13" width="9.42578125" customWidth="1"/>
    <col min="14" max="14" width="13.28515625" customWidth="1"/>
    <col min="15" max="16" width="11.42578125" customWidth="1"/>
    <col min="17" max="17" width="10.140625" customWidth="1"/>
    <col min="18" max="18" width="11.140625" customWidth="1"/>
  </cols>
  <sheetData>
    <row r="1" spans="1:22">
      <c r="A1" t="s">
        <v>0</v>
      </c>
      <c r="B1" t="s">
        <v>1</v>
      </c>
      <c r="C1" t="s">
        <v>113</v>
      </c>
      <c r="D1" t="s">
        <v>2</v>
      </c>
      <c r="E1" t="s">
        <v>3</v>
      </c>
      <c r="F1" t="s">
        <v>4</v>
      </c>
      <c r="G1" t="s">
        <v>112</v>
      </c>
      <c r="H1" t="s">
        <v>5</v>
      </c>
      <c r="I1" t="s">
        <v>6</v>
      </c>
      <c r="J1" t="s">
        <v>7</v>
      </c>
      <c r="K1" t="s">
        <v>8</v>
      </c>
      <c r="L1" t="s">
        <v>9</v>
      </c>
      <c r="M1" t="s">
        <v>84</v>
      </c>
      <c r="N1" s="2" t="s">
        <v>68</v>
      </c>
      <c r="O1" t="s">
        <v>10</v>
      </c>
      <c r="P1" t="s">
        <v>15</v>
      </c>
      <c r="Q1" t="s">
        <v>11</v>
      </c>
      <c r="R1" t="s">
        <v>12</v>
      </c>
      <c r="S1" t="s">
        <v>13</v>
      </c>
      <c r="T1" t="s">
        <v>83</v>
      </c>
      <c r="U1" t="s">
        <v>105</v>
      </c>
      <c r="V1" t="s">
        <v>14</v>
      </c>
    </row>
    <row r="2" spans="1:22">
      <c r="A2">
        <v>10101</v>
      </c>
      <c r="B2" t="s">
        <v>16</v>
      </c>
      <c r="C2">
        <f>1/COUNTIFS(SalesTable[SALES_REP],SalesTable[[#This Row],[SALES_REP]])</f>
        <v>7.3529411764705881E-3</v>
      </c>
      <c r="D2" t="s">
        <v>17</v>
      </c>
      <c r="E2" t="s">
        <v>18</v>
      </c>
      <c r="F2" t="str">
        <f t="shared" ref="F2:F65" si="0">PROPER(E2)</f>
        <v>Trophy</v>
      </c>
      <c r="G2">
        <f>1/COUNTIFS(SalesTable[[BRANDS ]],SalesTable[[#This Row],[BRANDS ]])</f>
        <v>6.6666666666666671E-3</v>
      </c>
      <c r="H2">
        <v>150</v>
      </c>
      <c r="I2">
        <v>200</v>
      </c>
      <c r="J2">
        <v>725</v>
      </c>
      <c r="K2">
        <v>145000</v>
      </c>
      <c r="L2">
        <v>36250</v>
      </c>
      <c r="M2">
        <f t="shared" ref="M2:M65" si="1">L2/K2</f>
        <v>0.25</v>
      </c>
      <c r="N2">
        <f t="shared" ref="N2:N65" si="2">SUM(K2,L2)</f>
        <v>181250</v>
      </c>
      <c r="O2" t="s">
        <v>19</v>
      </c>
      <c r="P2" t="str">
        <f t="shared" ref="P2:P65" si="3">IF(O2 = "Ghana", "Anglophone", IF(O2= "Nigeria", "Anglophone", "Francophone"))</f>
        <v>Anglophone</v>
      </c>
      <c r="Q2" t="s">
        <v>20</v>
      </c>
      <c r="R2" t="str">
        <f>IF(Q2="Southeast","South East",IF(Q2="west","West",IF(Q2="southsouth","South South",IF(Q2="northwest","North West",IF(Q2="northeast","North East","North Central")))))</f>
        <v>South East</v>
      </c>
      <c r="S2" t="s">
        <v>21</v>
      </c>
      <c r="T2" t="str">
        <f t="shared" ref="T2:T65" si="4">LEFT(S2, 3)</f>
        <v>Jan</v>
      </c>
      <c r="U2" t="str">
        <f t="shared" ref="U2:U65" si="5">IF(S2="October","Q4",IF(S2="November","Q4",IF(S2="December","Q4",IF(S2="September", "Q3",IF(S2="August", "Q3", IF(S2="July", "Q3",IF(S2="June", "Q2",IF(S2="May", "Q2", IF(S2="April", "Q2","Q1")))))))))</f>
        <v>Q1</v>
      </c>
      <c r="V2">
        <v>2019</v>
      </c>
    </row>
    <row r="3" spans="1:22">
      <c r="A3">
        <v>10102</v>
      </c>
      <c r="B3" t="s">
        <v>22</v>
      </c>
      <c r="C3">
        <f>1/COUNTIFS(SalesTable[SALES_REP],SalesTable[[#This Row],[SALES_REP]])</f>
        <v>8.4745762711864406E-3</v>
      </c>
      <c r="D3" t="s">
        <v>23</v>
      </c>
      <c r="E3" t="s">
        <v>24</v>
      </c>
      <c r="F3" t="str">
        <f t="shared" si="0"/>
        <v>Budweiser</v>
      </c>
      <c r="G3">
        <f>1/COUNTIFS(SalesTable[[BRANDS ]],SalesTable[[#This Row],[BRANDS ]])</f>
        <v>6.6666666666666671E-3</v>
      </c>
      <c r="H3">
        <v>250</v>
      </c>
      <c r="I3">
        <v>500</v>
      </c>
      <c r="J3">
        <v>815</v>
      </c>
      <c r="K3">
        <v>407500</v>
      </c>
      <c r="L3">
        <v>203750</v>
      </c>
      <c r="M3">
        <f t="shared" si="1"/>
        <v>0.5</v>
      </c>
      <c r="N3">
        <f t="shared" si="2"/>
        <v>611250</v>
      </c>
      <c r="O3" t="s">
        <v>25</v>
      </c>
      <c r="P3" t="str">
        <f t="shared" si="3"/>
        <v>Anglophone</v>
      </c>
      <c r="Q3" t="s">
        <v>26</v>
      </c>
      <c r="R3" t="str">
        <f t="shared" ref="R3:R66" si="6">IF(Q3="Southeast","South East",IF(Q3="west","West",IF(Q3="southsouth","South South",IF(Q3="northwest","North West",IF(Q3="northeast","North East","North Central")))))</f>
        <v>West</v>
      </c>
      <c r="S3" t="s">
        <v>27</v>
      </c>
      <c r="T3" t="str">
        <f t="shared" si="4"/>
        <v>Feb</v>
      </c>
      <c r="U3" t="str">
        <f t="shared" si="5"/>
        <v>Q1</v>
      </c>
      <c r="V3">
        <v>2018</v>
      </c>
    </row>
    <row r="4" spans="1:22">
      <c r="A4">
        <v>10103</v>
      </c>
      <c r="B4" t="s">
        <v>28</v>
      </c>
      <c r="C4">
        <f>1/COUNTIFS(SalesTable[SALES_REP],SalesTable[[#This Row],[SALES_REP]])</f>
        <v>9.3457943925233638E-3</v>
      </c>
      <c r="D4" t="s">
        <v>29</v>
      </c>
      <c r="E4" t="s">
        <v>30</v>
      </c>
      <c r="F4" t="str">
        <f t="shared" si="0"/>
        <v>Castle Lite</v>
      </c>
      <c r="G4">
        <f>1/COUNTIFS(SalesTable[[BRANDS ]],SalesTable[[#This Row],[BRANDS ]])</f>
        <v>6.6666666666666671E-3</v>
      </c>
      <c r="H4">
        <v>180</v>
      </c>
      <c r="I4">
        <v>450</v>
      </c>
      <c r="J4">
        <v>937</v>
      </c>
      <c r="K4">
        <v>421650</v>
      </c>
      <c r="L4">
        <v>252990</v>
      </c>
      <c r="M4">
        <f t="shared" si="1"/>
        <v>0.6</v>
      </c>
      <c r="N4">
        <f t="shared" si="2"/>
        <v>674640</v>
      </c>
      <c r="O4" t="s">
        <v>31</v>
      </c>
      <c r="P4" t="str">
        <f t="shared" si="3"/>
        <v>Francophone</v>
      </c>
      <c r="Q4" t="s">
        <v>32</v>
      </c>
      <c r="R4" t="str">
        <f t="shared" si="6"/>
        <v>South South</v>
      </c>
      <c r="S4" t="s">
        <v>33</v>
      </c>
      <c r="T4" t="str">
        <f t="shared" si="4"/>
        <v>Mar</v>
      </c>
      <c r="U4" t="str">
        <f t="shared" si="5"/>
        <v>Q1</v>
      </c>
      <c r="V4">
        <v>2018</v>
      </c>
    </row>
    <row r="5" spans="1:22">
      <c r="A5">
        <v>10104</v>
      </c>
      <c r="B5" t="s">
        <v>34</v>
      </c>
      <c r="C5">
        <f>1/COUNTIFS(SalesTable[SALES_REP],SalesTable[[#This Row],[SALES_REP]])</f>
        <v>5.3763440860215058E-3</v>
      </c>
      <c r="D5" t="s">
        <v>35</v>
      </c>
      <c r="E5" t="s">
        <v>36</v>
      </c>
      <c r="F5" t="str">
        <f t="shared" si="0"/>
        <v>Eagle Lager</v>
      </c>
      <c r="G5">
        <f>1/COUNTIFS(SalesTable[[BRANDS ]],SalesTable[[#This Row],[BRANDS ]])</f>
        <v>6.6666666666666671E-3</v>
      </c>
      <c r="H5">
        <v>170</v>
      </c>
      <c r="I5">
        <v>250</v>
      </c>
      <c r="J5">
        <v>765</v>
      </c>
      <c r="K5">
        <v>191250</v>
      </c>
      <c r="L5">
        <v>61200</v>
      </c>
      <c r="M5">
        <f t="shared" si="1"/>
        <v>0.32</v>
      </c>
      <c r="N5">
        <f t="shared" si="2"/>
        <v>252450</v>
      </c>
      <c r="O5" t="s">
        <v>37</v>
      </c>
      <c r="P5" t="str">
        <f t="shared" si="3"/>
        <v>Francophone</v>
      </c>
      <c r="Q5" t="s">
        <v>38</v>
      </c>
      <c r="R5" t="str">
        <f t="shared" si="6"/>
        <v>North West</v>
      </c>
      <c r="S5" t="s">
        <v>39</v>
      </c>
      <c r="T5" t="str">
        <f t="shared" si="4"/>
        <v>Apr</v>
      </c>
      <c r="U5" t="str">
        <f t="shared" si="5"/>
        <v>Q2</v>
      </c>
      <c r="V5">
        <v>2018</v>
      </c>
    </row>
    <row r="6" spans="1:22">
      <c r="A6">
        <v>10105</v>
      </c>
      <c r="B6" t="s">
        <v>40</v>
      </c>
      <c r="C6">
        <f>1/COUNTIFS(SalesTable[SALES_REP],SalesTable[[#This Row],[SALES_REP]])</f>
        <v>9.3457943925233638E-3</v>
      </c>
      <c r="D6" t="s">
        <v>41</v>
      </c>
      <c r="E6" t="s">
        <v>42</v>
      </c>
      <c r="F6" t="str">
        <f t="shared" si="0"/>
        <v>Hero</v>
      </c>
      <c r="G6">
        <f>1/COUNTIFS(SalesTable[[BRANDS ]],SalesTable[[#This Row],[BRANDS ]])</f>
        <v>6.7114093959731542E-3</v>
      </c>
      <c r="H6">
        <v>150</v>
      </c>
      <c r="I6">
        <v>200</v>
      </c>
      <c r="J6">
        <v>836</v>
      </c>
      <c r="K6">
        <v>167200</v>
      </c>
      <c r="L6">
        <v>41800</v>
      </c>
      <c r="M6">
        <f t="shared" si="1"/>
        <v>0.25</v>
      </c>
      <c r="N6">
        <f t="shared" si="2"/>
        <v>209000</v>
      </c>
      <c r="O6" t="s">
        <v>43</v>
      </c>
      <c r="P6" t="str">
        <f t="shared" si="3"/>
        <v>Francophone</v>
      </c>
      <c r="Q6" t="s">
        <v>44</v>
      </c>
      <c r="R6" t="str">
        <f t="shared" si="6"/>
        <v>North Central</v>
      </c>
      <c r="S6" t="s">
        <v>45</v>
      </c>
      <c r="T6" t="str">
        <f t="shared" si="4"/>
        <v>May</v>
      </c>
      <c r="U6" t="str">
        <f t="shared" si="5"/>
        <v>Q2</v>
      </c>
      <c r="V6">
        <v>2017</v>
      </c>
    </row>
    <row r="7" spans="1:22">
      <c r="A7">
        <v>10106</v>
      </c>
      <c r="B7" t="s">
        <v>16</v>
      </c>
      <c r="C7">
        <f>1/COUNTIFS(SalesTable[SALES_REP],SalesTable[[#This Row],[SALES_REP]])</f>
        <v>7.3529411764705881E-3</v>
      </c>
      <c r="D7" t="s">
        <v>17</v>
      </c>
      <c r="E7" t="s">
        <v>46</v>
      </c>
      <c r="F7" t="str">
        <f t="shared" si="0"/>
        <v>Beta Malt</v>
      </c>
      <c r="G7">
        <f>1/COUNTIFS(SalesTable[[BRANDS ]],SalesTable[[#This Row],[BRANDS ]])</f>
        <v>6.7114093959731542E-3</v>
      </c>
      <c r="H7">
        <v>80</v>
      </c>
      <c r="I7">
        <v>150</v>
      </c>
      <c r="J7">
        <v>798</v>
      </c>
      <c r="K7">
        <v>119700</v>
      </c>
      <c r="L7">
        <v>55860</v>
      </c>
      <c r="M7">
        <f t="shared" si="1"/>
        <v>0.46666666666666667</v>
      </c>
      <c r="N7">
        <f t="shared" si="2"/>
        <v>175560</v>
      </c>
      <c r="O7" t="s">
        <v>19</v>
      </c>
      <c r="P7" t="str">
        <f t="shared" si="3"/>
        <v>Anglophone</v>
      </c>
      <c r="Q7" t="s">
        <v>47</v>
      </c>
      <c r="R7" t="str">
        <f t="shared" si="6"/>
        <v>North Central</v>
      </c>
      <c r="S7" t="s">
        <v>48</v>
      </c>
      <c r="T7" t="str">
        <f t="shared" si="4"/>
        <v>Jun</v>
      </c>
      <c r="U7" t="str">
        <f t="shared" si="5"/>
        <v>Q2</v>
      </c>
      <c r="V7">
        <v>2019</v>
      </c>
    </row>
    <row r="8" spans="1:22">
      <c r="A8">
        <v>10107</v>
      </c>
      <c r="B8" t="s">
        <v>49</v>
      </c>
      <c r="C8">
        <f>1/COUNTIFS(SalesTable[SALES_REP],SalesTable[[#This Row],[SALES_REP]])</f>
        <v>1.7241379310344827E-2</v>
      </c>
      <c r="D8" t="s">
        <v>50</v>
      </c>
      <c r="E8" t="s">
        <v>51</v>
      </c>
      <c r="F8" t="str">
        <f t="shared" si="0"/>
        <v>Grand Malt</v>
      </c>
      <c r="G8">
        <f>1/COUNTIFS(SalesTable[[BRANDS ]],SalesTable[[#This Row],[BRANDS ]])</f>
        <v>6.7114093959731542E-3</v>
      </c>
      <c r="H8">
        <v>90</v>
      </c>
      <c r="I8">
        <v>150</v>
      </c>
      <c r="J8">
        <v>954</v>
      </c>
      <c r="K8">
        <v>143100</v>
      </c>
      <c r="L8">
        <v>57240</v>
      </c>
      <c r="M8">
        <f t="shared" si="1"/>
        <v>0.4</v>
      </c>
      <c r="N8">
        <f t="shared" si="2"/>
        <v>200340</v>
      </c>
      <c r="O8" t="s">
        <v>25</v>
      </c>
      <c r="P8" t="str">
        <f t="shared" si="3"/>
        <v>Anglophone</v>
      </c>
      <c r="Q8" t="s">
        <v>20</v>
      </c>
      <c r="R8" t="str">
        <f t="shared" si="6"/>
        <v>South East</v>
      </c>
      <c r="S8" t="s">
        <v>52</v>
      </c>
      <c r="T8" t="str">
        <f t="shared" si="4"/>
        <v>Jul</v>
      </c>
      <c r="U8" t="str">
        <f t="shared" si="5"/>
        <v>Q3</v>
      </c>
      <c r="V8">
        <v>2017</v>
      </c>
    </row>
    <row r="9" spans="1:22">
      <c r="A9">
        <v>10108</v>
      </c>
      <c r="B9" t="s">
        <v>34</v>
      </c>
      <c r="C9">
        <f>1/COUNTIFS(SalesTable[SALES_REP],SalesTable[[#This Row],[SALES_REP]])</f>
        <v>5.3763440860215058E-3</v>
      </c>
      <c r="D9" t="s">
        <v>35</v>
      </c>
      <c r="E9" t="s">
        <v>18</v>
      </c>
      <c r="F9" t="str">
        <f t="shared" si="0"/>
        <v>Trophy</v>
      </c>
      <c r="G9">
        <f>1/COUNTIFS(SalesTable[[BRANDS ]],SalesTable[[#This Row],[BRANDS ]])</f>
        <v>6.6666666666666671E-3</v>
      </c>
      <c r="H9">
        <v>150</v>
      </c>
      <c r="I9">
        <v>200</v>
      </c>
      <c r="J9">
        <v>812</v>
      </c>
      <c r="K9">
        <v>162400</v>
      </c>
      <c r="L9">
        <v>40600</v>
      </c>
      <c r="M9">
        <f t="shared" si="1"/>
        <v>0.25</v>
      </c>
      <c r="N9">
        <f t="shared" si="2"/>
        <v>203000</v>
      </c>
      <c r="O9" t="s">
        <v>31</v>
      </c>
      <c r="P9" t="str">
        <f t="shared" si="3"/>
        <v>Francophone</v>
      </c>
      <c r="Q9" t="s">
        <v>26</v>
      </c>
      <c r="R9" t="str">
        <f t="shared" si="6"/>
        <v>West</v>
      </c>
      <c r="S9" t="s">
        <v>53</v>
      </c>
      <c r="T9" t="str">
        <f t="shared" si="4"/>
        <v>Aug</v>
      </c>
      <c r="U9" t="str">
        <f t="shared" si="5"/>
        <v>Q3</v>
      </c>
      <c r="V9">
        <v>2018</v>
      </c>
    </row>
    <row r="10" spans="1:22">
      <c r="A10">
        <v>10109</v>
      </c>
      <c r="B10" t="s">
        <v>54</v>
      </c>
      <c r="C10">
        <f>1/COUNTIFS(SalesTable[SALES_REP],SalesTable[[#This Row],[SALES_REP]])</f>
        <v>1.2658227848101266E-2</v>
      </c>
      <c r="D10" t="s">
        <v>55</v>
      </c>
      <c r="E10" t="s">
        <v>24</v>
      </c>
      <c r="F10" t="str">
        <f t="shared" si="0"/>
        <v>Budweiser</v>
      </c>
      <c r="G10">
        <f>1/COUNTIFS(SalesTable[[BRANDS ]],SalesTable[[#This Row],[BRANDS ]])</f>
        <v>6.6666666666666671E-3</v>
      </c>
      <c r="H10">
        <v>250</v>
      </c>
      <c r="I10">
        <v>500</v>
      </c>
      <c r="J10">
        <v>700</v>
      </c>
      <c r="K10">
        <v>350000</v>
      </c>
      <c r="L10">
        <v>175000</v>
      </c>
      <c r="M10">
        <f t="shared" si="1"/>
        <v>0.5</v>
      </c>
      <c r="N10">
        <f t="shared" si="2"/>
        <v>525000</v>
      </c>
      <c r="O10" t="s">
        <v>37</v>
      </c>
      <c r="P10" t="str">
        <f t="shared" si="3"/>
        <v>Francophone</v>
      </c>
      <c r="Q10" t="s">
        <v>32</v>
      </c>
      <c r="R10" t="str">
        <f t="shared" si="6"/>
        <v>South South</v>
      </c>
      <c r="S10" t="s">
        <v>56</v>
      </c>
      <c r="T10" t="str">
        <f t="shared" si="4"/>
        <v>Sep</v>
      </c>
      <c r="U10" t="str">
        <f t="shared" si="5"/>
        <v>Q3</v>
      </c>
      <c r="V10">
        <v>2019</v>
      </c>
    </row>
    <row r="11" spans="1:22">
      <c r="A11">
        <v>10110</v>
      </c>
      <c r="B11" t="s">
        <v>57</v>
      </c>
      <c r="C11">
        <f>1/COUNTIFS(SalesTable[SALES_REP],SalesTable[[#This Row],[SALES_REP]])</f>
        <v>2.0408163265306121E-2</v>
      </c>
      <c r="D11" t="s">
        <v>58</v>
      </c>
      <c r="E11" t="s">
        <v>30</v>
      </c>
      <c r="F11" t="str">
        <f t="shared" si="0"/>
        <v>Castle Lite</v>
      </c>
      <c r="G11">
        <f>1/COUNTIFS(SalesTable[[BRANDS ]],SalesTable[[#This Row],[BRANDS ]])</f>
        <v>6.6666666666666671E-3</v>
      </c>
      <c r="H11">
        <v>180</v>
      </c>
      <c r="I11">
        <v>450</v>
      </c>
      <c r="J11">
        <v>745</v>
      </c>
      <c r="K11">
        <v>335250</v>
      </c>
      <c r="L11">
        <v>201150</v>
      </c>
      <c r="M11">
        <f t="shared" si="1"/>
        <v>0.6</v>
      </c>
      <c r="N11">
        <f t="shared" si="2"/>
        <v>536400</v>
      </c>
      <c r="O11" t="s">
        <v>43</v>
      </c>
      <c r="P11" t="str">
        <f t="shared" si="3"/>
        <v>Francophone</v>
      </c>
      <c r="Q11" t="s">
        <v>38</v>
      </c>
      <c r="R11" t="str">
        <f t="shared" si="6"/>
        <v>North West</v>
      </c>
      <c r="S11" t="s">
        <v>59</v>
      </c>
      <c r="T11" t="str">
        <f t="shared" si="4"/>
        <v>Oct</v>
      </c>
      <c r="U11" t="str">
        <f t="shared" si="5"/>
        <v>Q4</v>
      </c>
      <c r="V11">
        <v>2017</v>
      </c>
    </row>
    <row r="12" spans="1:22">
      <c r="A12">
        <v>10111</v>
      </c>
      <c r="B12" t="s">
        <v>60</v>
      </c>
      <c r="C12">
        <f>1/COUNTIFS(SalesTable[SALES_REP],SalesTable[[#This Row],[SALES_REP]])</f>
        <v>1.4492753623188406E-2</v>
      </c>
      <c r="D12" t="s">
        <v>61</v>
      </c>
      <c r="E12" t="s">
        <v>36</v>
      </c>
      <c r="F12" t="str">
        <f t="shared" si="0"/>
        <v>Eagle Lager</v>
      </c>
      <c r="G12">
        <f>1/COUNTIFS(SalesTable[[BRANDS ]],SalesTable[[#This Row],[BRANDS ]])</f>
        <v>6.6666666666666671E-3</v>
      </c>
      <c r="H12">
        <v>170</v>
      </c>
      <c r="I12">
        <v>250</v>
      </c>
      <c r="J12">
        <v>861</v>
      </c>
      <c r="K12">
        <v>215250</v>
      </c>
      <c r="L12">
        <v>68880</v>
      </c>
      <c r="M12">
        <f t="shared" si="1"/>
        <v>0.32</v>
      </c>
      <c r="N12">
        <f t="shared" si="2"/>
        <v>284130</v>
      </c>
      <c r="O12" t="s">
        <v>19</v>
      </c>
      <c r="P12" t="str">
        <f t="shared" si="3"/>
        <v>Anglophone</v>
      </c>
      <c r="Q12" t="s">
        <v>44</v>
      </c>
      <c r="R12" t="str">
        <f t="shared" si="6"/>
        <v>North Central</v>
      </c>
      <c r="S12" t="s">
        <v>62</v>
      </c>
      <c r="T12" t="str">
        <f t="shared" si="4"/>
        <v>Nov</v>
      </c>
      <c r="U12" t="str">
        <f t="shared" si="5"/>
        <v>Q4</v>
      </c>
      <c r="V12">
        <v>2017</v>
      </c>
    </row>
    <row r="13" spans="1:22">
      <c r="A13">
        <v>10112</v>
      </c>
      <c r="B13" t="s">
        <v>34</v>
      </c>
      <c r="C13">
        <f>1/COUNTIFS(SalesTable[SALES_REP],SalesTable[[#This Row],[SALES_REP]])</f>
        <v>5.3763440860215058E-3</v>
      </c>
      <c r="D13" t="s">
        <v>35</v>
      </c>
      <c r="E13" t="s">
        <v>42</v>
      </c>
      <c r="F13" t="str">
        <f t="shared" si="0"/>
        <v>Hero</v>
      </c>
      <c r="G13">
        <f>1/COUNTIFS(SalesTable[[BRANDS ]],SalesTable[[#This Row],[BRANDS ]])</f>
        <v>6.7114093959731542E-3</v>
      </c>
      <c r="H13">
        <v>150</v>
      </c>
      <c r="I13">
        <v>200</v>
      </c>
      <c r="J13">
        <v>902</v>
      </c>
      <c r="K13">
        <v>180400</v>
      </c>
      <c r="L13">
        <v>45100</v>
      </c>
      <c r="M13">
        <f t="shared" si="1"/>
        <v>0.25</v>
      </c>
      <c r="N13">
        <f t="shared" si="2"/>
        <v>225500</v>
      </c>
      <c r="O13" t="s">
        <v>25</v>
      </c>
      <c r="P13" t="str">
        <f t="shared" si="3"/>
        <v>Anglophone</v>
      </c>
      <c r="Q13" t="s">
        <v>47</v>
      </c>
      <c r="R13" t="str">
        <f t="shared" si="6"/>
        <v>North Central</v>
      </c>
      <c r="S13" t="s">
        <v>63</v>
      </c>
      <c r="T13" t="str">
        <f t="shared" si="4"/>
        <v>Dec</v>
      </c>
      <c r="U13" t="str">
        <f t="shared" si="5"/>
        <v>Q4</v>
      </c>
      <c r="V13">
        <v>2019</v>
      </c>
    </row>
    <row r="14" spans="1:22">
      <c r="A14">
        <v>10113</v>
      </c>
      <c r="B14" t="s">
        <v>64</v>
      </c>
      <c r="C14">
        <f>1/COUNTIFS(SalesTable[SALES_REP],SalesTable[[#This Row],[SALES_REP]])</f>
        <v>1.4492753623188406E-2</v>
      </c>
      <c r="D14" t="s">
        <v>65</v>
      </c>
      <c r="E14" t="s">
        <v>46</v>
      </c>
      <c r="F14" t="str">
        <f t="shared" si="0"/>
        <v>Beta Malt</v>
      </c>
      <c r="G14">
        <f>1/COUNTIFS(SalesTable[[BRANDS ]],SalesTable[[#This Row],[BRANDS ]])</f>
        <v>6.7114093959731542E-3</v>
      </c>
      <c r="H14">
        <v>80</v>
      </c>
      <c r="I14">
        <v>150</v>
      </c>
      <c r="J14">
        <v>731</v>
      </c>
      <c r="K14">
        <v>109650</v>
      </c>
      <c r="L14">
        <v>51170</v>
      </c>
      <c r="M14">
        <f t="shared" si="1"/>
        <v>0.46666666666666667</v>
      </c>
      <c r="N14">
        <f t="shared" si="2"/>
        <v>160820</v>
      </c>
      <c r="O14" t="s">
        <v>31</v>
      </c>
      <c r="P14" t="str">
        <f t="shared" si="3"/>
        <v>Francophone</v>
      </c>
      <c r="Q14" t="s">
        <v>20</v>
      </c>
      <c r="R14" t="str">
        <f t="shared" si="6"/>
        <v>South East</v>
      </c>
      <c r="S14" t="s">
        <v>21</v>
      </c>
      <c r="T14" t="str">
        <f t="shared" si="4"/>
        <v>Jan</v>
      </c>
      <c r="U14" t="str">
        <f t="shared" si="5"/>
        <v>Q1</v>
      </c>
      <c r="V14">
        <v>2018</v>
      </c>
    </row>
    <row r="15" spans="1:22">
      <c r="A15">
        <v>10114</v>
      </c>
      <c r="B15" t="s">
        <v>34</v>
      </c>
      <c r="C15">
        <f>1/COUNTIFS(SalesTable[SALES_REP],SalesTable[[#This Row],[SALES_REP]])</f>
        <v>5.3763440860215058E-3</v>
      </c>
      <c r="D15" t="s">
        <v>35</v>
      </c>
      <c r="E15" t="s">
        <v>51</v>
      </c>
      <c r="F15" t="str">
        <f t="shared" si="0"/>
        <v>Grand Malt</v>
      </c>
      <c r="G15">
        <f>1/COUNTIFS(SalesTable[[BRANDS ]],SalesTable[[#This Row],[BRANDS ]])</f>
        <v>6.7114093959731542E-3</v>
      </c>
      <c r="H15">
        <v>90</v>
      </c>
      <c r="I15">
        <v>150</v>
      </c>
      <c r="J15">
        <v>843</v>
      </c>
      <c r="K15">
        <v>126450</v>
      </c>
      <c r="L15">
        <v>50580</v>
      </c>
      <c r="M15">
        <f t="shared" si="1"/>
        <v>0.4</v>
      </c>
      <c r="N15">
        <f t="shared" si="2"/>
        <v>177030</v>
      </c>
      <c r="O15" t="s">
        <v>37</v>
      </c>
      <c r="P15" t="str">
        <f t="shared" si="3"/>
        <v>Francophone</v>
      </c>
      <c r="Q15" t="s">
        <v>26</v>
      </c>
      <c r="R15" t="str">
        <f t="shared" si="6"/>
        <v>West</v>
      </c>
      <c r="S15" t="s">
        <v>27</v>
      </c>
      <c r="T15" t="str">
        <f t="shared" si="4"/>
        <v>Feb</v>
      </c>
      <c r="U15" t="str">
        <f t="shared" si="5"/>
        <v>Q1</v>
      </c>
      <c r="V15">
        <v>2017</v>
      </c>
    </row>
    <row r="16" spans="1:22">
      <c r="A16">
        <v>10115</v>
      </c>
      <c r="B16" t="s">
        <v>54</v>
      </c>
      <c r="C16">
        <f>1/COUNTIFS(SalesTable[SALES_REP],SalesTable[[#This Row],[SALES_REP]])</f>
        <v>1.2658227848101266E-2</v>
      </c>
      <c r="D16" t="s">
        <v>55</v>
      </c>
      <c r="E16" t="s">
        <v>18</v>
      </c>
      <c r="F16" t="str">
        <f t="shared" si="0"/>
        <v>Trophy</v>
      </c>
      <c r="G16">
        <f>1/COUNTIFS(SalesTable[[BRANDS ]],SalesTable[[#This Row],[BRANDS ]])</f>
        <v>6.6666666666666671E-3</v>
      </c>
      <c r="H16">
        <v>150</v>
      </c>
      <c r="I16">
        <v>200</v>
      </c>
      <c r="J16">
        <v>939</v>
      </c>
      <c r="K16">
        <v>187800</v>
      </c>
      <c r="L16">
        <v>46950</v>
      </c>
      <c r="M16">
        <f t="shared" si="1"/>
        <v>0.25</v>
      </c>
      <c r="N16">
        <f t="shared" si="2"/>
        <v>234750</v>
      </c>
      <c r="O16" t="s">
        <v>43</v>
      </c>
      <c r="P16" t="str">
        <f t="shared" si="3"/>
        <v>Francophone</v>
      </c>
      <c r="Q16" t="s">
        <v>32</v>
      </c>
      <c r="R16" t="str">
        <f t="shared" si="6"/>
        <v>South South</v>
      </c>
      <c r="S16" t="s">
        <v>33</v>
      </c>
      <c r="T16" t="str">
        <f t="shared" si="4"/>
        <v>Mar</v>
      </c>
      <c r="U16" t="str">
        <f t="shared" si="5"/>
        <v>Q1</v>
      </c>
      <c r="V16">
        <v>2018</v>
      </c>
    </row>
    <row r="17" spans="1:22">
      <c r="A17">
        <v>10116</v>
      </c>
      <c r="B17" t="s">
        <v>34</v>
      </c>
      <c r="C17">
        <f>1/COUNTIFS(SalesTable[SALES_REP],SalesTable[[#This Row],[SALES_REP]])</f>
        <v>5.3763440860215058E-3</v>
      </c>
      <c r="D17" t="s">
        <v>35</v>
      </c>
      <c r="E17" t="s">
        <v>24</v>
      </c>
      <c r="F17" t="str">
        <f t="shared" si="0"/>
        <v>Budweiser</v>
      </c>
      <c r="G17">
        <f>1/COUNTIFS(SalesTable[[BRANDS ]],SalesTable[[#This Row],[BRANDS ]])</f>
        <v>6.6666666666666671E-3</v>
      </c>
      <c r="H17">
        <v>250</v>
      </c>
      <c r="I17">
        <v>500</v>
      </c>
      <c r="J17">
        <v>709</v>
      </c>
      <c r="K17">
        <v>354500</v>
      </c>
      <c r="L17">
        <v>177250</v>
      </c>
      <c r="M17">
        <f t="shared" si="1"/>
        <v>0.5</v>
      </c>
      <c r="N17">
        <f t="shared" si="2"/>
        <v>531750</v>
      </c>
      <c r="O17" t="s">
        <v>19</v>
      </c>
      <c r="P17" t="str">
        <f t="shared" si="3"/>
        <v>Anglophone</v>
      </c>
      <c r="Q17" t="s">
        <v>38</v>
      </c>
      <c r="R17" t="str">
        <f t="shared" si="6"/>
        <v>North West</v>
      </c>
      <c r="S17" t="s">
        <v>39</v>
      </c>
      <c r="T17" t="str">
        <f t="shared" si="4"/>
        <v>Apr</v>
      </c>
      <c r="U17" t="str">
        <f t="shared" si="5"/>
        <v>Q2</v>
      </c>
      <c r="V17">
        <v>2019</v>
      </c>
    </row>
    <row r="18" spans="1:22">
      <c r="A18">
        <v>10117</v>
      </c>
      <c r="B18" t="s">
        <v>60</v>
      </c>
      <c r="C18">
        <f>1/COUNTIFS(SalesTable[SALES_REP],SalesTable[[#This Row],[SALES_REP]])</f>
        <v>1.4492753623188406E-2</v>
      </c>
      <c r="D18" t="s">
        <v>61</v>
      </c>
      <c r="E18" t="s">
        <v>30</v>
      </c>
      <c r="F18" t="str">
        <f t="shared" si="0"/>
        <v>Castle Lite</v>
      </c>
      <c r="G18">
        <f>1/COUNTIFS(SalesTable[[BRANDS ]],SalesTable[[#This Row],[BRANDS ]])</f>
        <v>6.6666666666666671E-3</v>
      </c>
      <c r="H18">
        <v>180</v>
      </c>
      <c r="I18">
        <v>450</v>
      </c>
      <c r="J18">
        <v>837</v>
      </c>
      <c r="K18">
        <v>376650</v>
      </c>
      <c r="L18">
        <v>225990</v>
      </c>
      <c r="M18">
        <f t="shared" si="1"/>
        <v>0.6</v>
      </c>
      <c r="N18">
        <f t="shared" si="2"/>
        <v>602640</v>
      </c>
      <c r="O18" t="s">
        <v>25</v>
      </c>
      <c r="P18" t="str">
        <f t="shared" si="3"/>
        <v>Anglophone</v>
      </c>
      <c r="Q18" t="s">
        <v>44</v>
      </c>
      <c r="R18" t="str">
        <f t="shared" si="6"/>
        <v>North Central</v>
      </c>
      <c r="S18" t="s">
        <v>45</v>
      </c>
      <c r="T18" t="str">
        <f t="shared" si="4"/>
        <v>May</v>
      </c>
      <c r="U18" t="str">
        <f t="shared" si="5"/>
        <v>Q2</v>
      </c>
      <c r="V18">
        <v>2017</v>
      </c>
    </row>
    <row r="19" spans="1:22">
      <c r="A19">
        <v>10118</v>
      </c>
      <c r="B19" t="s">
        <v>66</v>
      </c>
      <c r="C19">
        <f>1/COUNTIFS(SalesTable[SALES_REP],SalesTable[[#This Row],[SALES_REP]])</f>
        <v>1.4492753623188406E-2</v>
      </c>
      <c r="D19" t="s">
        <v>67</v>
      </c>
      <c r="E19" t="s">
        <v>36</v>
      </c>
      <c r="F19" t="str">
        <f t="shared" si="0"/>
        <v>Eagle Lager</v>
      </c>
      <c r="G19">
        <f>1/COUNTIFS(SalesTable[[BRANDS ]],SalesTable[[#This Row],[BRANDS ]])</f>
        <v>6.6666666666666671E-3</v>
      </c>
      <c r="H19">
        <v>170</v>
      </c>
      <c r="I19">
        <v>250</v>
      </c>
      <c r="J19">
        <v>910</v>
      </c>
      <c r="K19">
        <v>227500</v>
      </c>
      <c r="L19">
        <v>72800</v>
      </c>
      <c r="M19">
        <f t="shared" si="1"/>
        <v>0.32</v>
      </c>
      <c r="N19">
        <f t="shared" si="2"/>
        <v>300300</v>
      </c>
      <c r="O19" t="s">
        <v>31</v>
      </c>
      <c r="P19" t="str">
        <f t="shared" si="3"/>
        <v>Francophone</v>
      </c>
      <c r="Q19" t="s">
        <v>47</v>
      </c>
      <c r="R19" t="str">
        <f t="shared" si="6"/>
        <v>North Central</v>
      </c>
      <c r="S19" t="s">
        <v>48</v>
      </c>
      <c r="T19" t="str">
        <f t="shared" si="4"/>
        <v>Jun</v>
      </c>
      <c r="U19" t="str">
        <f t="shared" si="5"/>
        <v>Q2</v>
      </c>
      <c r="V19">
        <v>2018</v>
      </c>
    </row>
    <row r="20" spans="1:22">
      <c r="A20">
        <v>10119</v>
      </c>
      <c r="B20" t="s">
        <v>64</v>
      </c>
      <c r="C20">
        <f>1/COUNTIFS(SalesTable[SALES_REP],SalesTable[[#This Row],[SALES_REP]])</f>
        <v>1.4492753623188406E-2</v>
      </c>
      <c r="D20" t="s">
        <v>65</v>
      </c>
      <c r="E20" t="s">
        <v>42</v>
      </c>
      <c r="F20" t="str">
        <f t="shared" si="0"/>
        <v>Hero</v>
      </c>
      <c r="G20">
        <f>1/COUNTIFS(SalesTable[[BRANDS ]],SalesTable[[#This Row],[BRANDS ]])</f>
        <v>6.7114093959731542E-3</v>
      </c>
      <c r="H20">
        <v>150</v>
      </c>
      <c r="I20">
        <v>200</v>
      </c>
      <c r="J20">
        <v>996</v>
      </c>
      <c r="K20">
        <v>199200</v>
      </c>
      <c r="L20">
        <v>49800</v>
      </c>
      <c r="M20">
        <f t="shared" si="1"/>
        <v>0.25</v>
      </c>
      <c r="N20">
        <f t="shared" si="2"/>
        <v>249000</v>
      </c>
      <c r="O20" t="s">
        <v>37</v>
      </c>
      <c r="P20" t="str">
        <f t="shared" si="3"/>
        <v>Francophone</v>
      </c>
      <c r="Q20" t="s">
        <v>20</v>
      </c>
      <c r="R20" t="str">
        <f t="shared" si="6"/>
        <v>South East</v>
      </c>
      <c r="S20" t="s">
        <v>52</v>
      </c>
      <c r="T20" t="str">
        <f t="shared" si="4"/>
        <v>Jul</v>
      </c>
      <c r="U20" t="str">
        <f t="shared" si="5"/>
        <v>Q3</v>
      </c>
      <c r="V20">
        <v>2019</v>
      </c>
    </row>
    <row r="21" spans="1:22">
      <c r="A21">
        <v>10120</v>
      </c>
      <c r="B21" t="s">
        <v>60</v>
      </c>
      <c r="C21">
        <f>1/COUNTIFS(SalesTable[SALES_REP],SalesTable[[#This Row],[SALES_REP]])</f>
        <v>1.4492753623188406E-2</v>
      </c>
      <c r="D21" t="s">
        <v>61</v>
      </c>
      <c r="E21" t="s">
        <v>46</v>
      </c>
      <c r="F21" t="str">
        <f t="shared" si="0"/>
        <v>Beta Malt</v>
      </c>
      <c r="G21">
        <f>1/COUNTIFS(SalesTable[[BRANDS ]],SalesTable[[#This Row],[BRANDS ]])</f>
        <v>6.7114093959731542E-3</v>
      </c>
      <c r="H21">
        <v>80</v>
      </c>
      <c r="I21">
        <v>150</v>
      </c>
      <c r="J21">
        <v>731</v>
      </c>
      <c r="K21">
        <v>109650</v>
      </c>
      <c r="L21">
        <v>51170</v>
      </c>
      <c r="M21">
        <f t="shared" si="1"/>
        <v>0.46666666666666667</v>
      </c>
      <c r="N21">
        <f t="shared" si="2"/>
        <v>160820</v>
      </c>
      <c r="O21" t="s">
        <v>43</v>
      </c>
      <c r="P21" t="str">
        <f t="shared" si="3"/>
        <v>Francophone</v>
      </c>
      <c r="Q21" t="s">
        <v>26</v>
      </c>
      <c r="R21" t="str">
        <f t="shared" si="6"/>
        <v>West</v>
      </c>
      <c r="S21" t="s">
        <v>53</v>
      </c>
      <c r="T21" t="str">
        <f t="shared" si="4"/>
        <v>Aug</v>
      </c>
      <c r="U21" t="str">
        <f t="shared" si="5"/>
        <v>Q3</v>
      </c>
      <c r="V21">
        <v>2017</v>
      </c>
    </row>
    <row r="22" spans="1:22">
      <c r="A22">
        <v>10121</v>
      </c>
      <c r="B22" t="s">
        <v>22</v>
      </c>
      <c r="C22">
        <f>1/COUNTIFS(SalesTable[SALES_REP],SalesTable[[#This Row],[SALES_REP]])</f>
        <v>8.4745762711864406E-3</v>
      </c>
      <c r="D22" t="s">
        <v>23</v>
      </c>
      <c r="E22" t="s">
        <v>51</v>
      </c>
      <c r="F22" t="str">
        <f t="shared" si="0"/>
        <v>Grand Malt</v>
      </c>
      <c r="G22">
        <f>1/COUNTIFS(SalesTable[[BRANDS ]],SalesTable[[#This Row],[BRANDS ]])</f>
        <v>6.7114093959731542E-3</v>
      </c>
      <c r="H22">
        <v>90</v>
      </c>
      <c r="I22">
        <v>150</v>
      </c>
      <c r="J22">
        <v>898</v>
      </c>
      <c r="K22">
        <v>134700</v>
      </c>
      <c r="L22">
        <v>53880</v>
      </c>
      <c r="M22">
        <f t="shared" si="1"/>
        <v>0.4</v>
      </c>
      <c r="N22">
        <f t="shared" si="2"/>
        <v>188580</v>
      </c>
      <c r="O22" t="s">
        <v>19</v>
      </c>
      <c r="P22" t="str">
        <f t="shared" si="3"/>
        <v>Anglophone</v>
      </c>
      <c r="Q22" t="s">
        <v>32</v>
      </c>
      <c r="R22" t="str">
        <f t="shared" si="6"/>
        <v>South South</v>
      </c>
      <c r="S22" t="s">
        <v>56</v>
      </c>
      <c r="T22" t="str">
        <f t="shared" si="4"/>
        <v>Sep</v>
      </c>
      <c r="U22" t="str">
        <f t="shared" si="5"/>
        <v>Q3</v>
      </c>
      <c r="V22">
        <v>2017</v>
      </c>
    </row>
    <row r="23" spans="1:22">
      <c r="A23">
        <v>10122</v>
      </c>
      <c r="B23" t="s">
        <v>64</v>
      </c>
      <c r="C23">
        <f>1/COUNTIFS(SalesTable[SALES_REP],SalesTable[[#This Row],[SALES_REP]])</f>
        <v>1.4492753623188406E-2</v>
      </c>
      <c r="D23" t="s">
        <v>65</v>
      </c>
      <c r="E23" t="s">
        <v>18</v>
      </c>
      <c r="F23" t="str">
        <f t="shared" si="0"/>
        <v>Trophy</v>
      </c>
      <c r="G23">
        <f>1/COUNTIFS(SalesTable[[BRANDS ]],SalesTable[[#This Row],[BRANDS ]])</f>
        <v>6.6666666666666671E-3</v>
      </c>
      <c r="H23">
        <v>150</v>
      </c>
      <c r="I23">
        <v>200</v>
      </c>
      <c r="J23">
        <v>860</v>
      </c>
      <c r="K23">
        <v>172000</v>
      </c>
      <c r="L23">
        <v>43000</v>
      </c>
      <c r="M23">
        <f t="shared" si="1"/>
        <v>0.25</v>
      </c>
      <c r="N23">
        <f t="shared" si="2"/>
        <v>215000</v>
      </c>
      <c r="O23" t="s">
        <v>25</v>
      </c>
      <c r="P23" t="str">
        <f t="shared" si="3"/>
        <v>Anglophone</v>
      </c>
      <c r="Q23" t="s">
        <v>38</v>
      </c>
      <c r="R23" t="str">
        <f t="shared" si="6"/>
        <v>North West</v>
      </c>
      <c r="S23" t="s">
        <v>59</v>
      </c>
      <c r="T23" t="str">
        <f t="shared" si="4"/>
        <v>Oct</v>
      </c>
      <c r="U23" t="str">
        <f t="shared" si="5"/>
        <v>Q4</v>
      </c>
      <c r="V23">
        <v>2018</v>
      </c>
    </row>
    <row r="24" spans="1:22">
      <c r="A24">
        <v>10123</v>
      </c>
      <c r="B24" t="s">
        <v>34</v>
      </c>
      <c r="C24">
        <f>1/COUNTIFS(SalesTable[SALES_REP],SalesTable[[#This Row],[SALES_REP]])</f>
        <v>5.3763440860215058E-3</v>
      </c>
      <c r="D24" t="s">
        <v>35</v>
      </c>
      <c r="E24" t="s">
        <v>24</v>
      </c>
      <c r="F24" t="str">
        <f t="shared" si="0"/>
        <v>Budweiser</v>
      </c>
      <c r="G24">
        <f>1/COUNTIFS(SalesTable[[BRANDS ]],SalesTable[[#This Row],[BRANDS ]])</f>
        <v>6.6666666666666671E-3</v>
      </c>
      <c r="H24">
        <v>250</v>
      </c>
      <c r="I24">
        <v>500</v>
      </c>
      <c r="J24">
        <v>859</v>
      </c>
      <c r="K24">
        <v>429500</v>
      </c>
      <c r="L24">
        <v>214750</v>
      </c>
      <c r="M24">
        <f t="shared" si="1"/>
        <v>0.5</v>
      </c>
      <c r="N24">
        <f t="shared" si="2"/>
        <v>644250</v>
      </c>
      <c r="O24" t="s">
        <v>31</v>
      </c>
      <c r="P24" t="str">
        <f t="shared" si="3"/>
        <v>Francophone</v>
      </c>
      <c r="Q24" t="s">
        <v>44</v>
      </c>
      <c r="R24" t="str">
        <f t="shared" si="6"/>
        <v>North Central</v>
      </c>
      <c r="S24" t="s">
        <v>62</v>
      </c>
      <c r="T24" t="str">
        <f t="shared" si="4"/>
        <v>Nov</v>
      </c>
      <c r="U24" t="str">
        <f t="shared" si="5"/>
        <v>Q4</v>
      </c>
      <c r="V24">
        <v>2017</v>
      </c>
    </row>
    <row r="25" spans="1:22">
      <c r="A25">
        <v>10124</v>
      </c>
      <c r="B25" t="s">
        <v>28</v>
      </c>
      <c r="C25">
        <f>1/COUNTIFS(SalesTable[SALES_REP],SalesTable[[#This Row],[SALES_REP]])</f>
        <v>9.3457943925233638E-3</v>
      </c>
      <c r="D25" t="s">
        <v>29</v>
      </c>
      <c r="E25" t="s">
        <v>30</v>
      </c>
      <c r="F25" t="str">
        <f t="shared" si="0"/>
        <v>Castle Lite</v>
      </c>
      <c r="G25">
        <f>1/COUNTIFS(SalesTable[[BRANDS ]],SalesTable[[#This Row],[BRANDS ]])</f>
        <v>6.6666666666666671E-3</v>
      </c>
      <c r="H25">
        <v>180</v>
      </c>
      <c r="I25">
        <v>450</v>
      </c>
      <c r="J25">
        <v>857</v>
      </c>
      <c r="K25">
        <v>385650</v>
      </c>
      <c r="L25">
        <v>231390</v>
      </c>
      <c r="M25">
        <f t="shared" si="1"/>
        <v>0.6</v>
      </c>
      <c r="N25">
        <f t="shared" si="2"/>
        <v>617040</v>
      </c>
      <c r="O25" t="s">
        <v>37</v>
      </c>
      <c r="P25" t="str">
        <f t="shared" si="3"/>
        <v>Francophone</v>
      </c>
      <c r="Q25" t="s">
        <v>47</v>
      </c>
      <c r="R25" t="str">
        <f t="shared" si="6"/>
        <v>North Central</v>
      </c>
      <c r="S25" t="s">
        <v>63</v>
      </c>
      <c r="T25" t="str">
        <f t="shared" si="4"/>
        <v>Dec</v>
      </c>
      <c r="U25" t="str">
        <f t="shared" si="5"/>
        <v>Q4</v>
      </c>
      <c r="V25">
        <v>2017</v>
      </c>
    </row>
    <row r="26" spans="1:22">
      <c r="A26">
        <v>10125</v>
      </c>
      <c r="B26" t="s">
        <v>16</v>
      </c>
      <c r="C26">
        <f>1/COUNTIFS(SalesTable[SALES_REP],SalesTable[[#This Row],[SALES_REP]])</f>
        <v>7.3529411764705881E-3</v>
      </c>
      <c r="D26" t="s">
        <v>17</v>
      </c>
      <c r="E26" t="s">
        <v>36</v>
      </c>
      <c r="F26" t="str">
        <f t="shared" si="0"/>
        <v>Eagle Lager</v>
      </c>
      <c r="G26">
        <f>1/COUNTIFS(SalesTable[[BRANDS ]],SalesTable[[#This Row],[BRANDS ]])</f>
        <v>6.6666666666666671E-3</v>
      </c>
      <c r="H26">
        <v>170</v>
      </c>
      <c r="I26">
        <v>250</v>
      </c>
      <c r="J26">
        <v>715</v>
      </c>
      <c r="K26">
        <v>178750</v>
      </c>
      <c r="L26">
        <v>57200</v>
      </c>
      <c r="M26">
        <f t="shared" si="1"/>
        <v>0.32</v>
      </c>
      <c r="N26">
        <f t="shared" si="2"/>
        <v>235950</v>
      </c>
      <c r="O26" t="s">
        <v>43</v>
      </c>
      <c r="P26" t="str">
        <f t="shared" si="3"/>
        <v>Francophone</v>
      </c>
      <c r="Q26" t="s">
        <v>20</v>
      </c>
      <c r="R26" t="str">
        <f t="shared" si="6"/>
        <v>South East</v>
      </c>
      <c r="S26" t="s">
        <v>21</v>
      </c>
      <c r="T26" t="str">
        <f t="shared" si="4"/>
        <v>Jan</v>
      </c>
      <c r="U26" t="str">
        <f t="shared" si="5"/>
        <v>Q1</v>
      </c>
      <c r="V26">
        <v>2018</v>
      </c>
    </row>
    <row r="27" spans="1:22">
      <c r="A27">
        <v>10126</v>
      </c>
      <c r="B27" t="s">
        <v>40</v>
      </c>
      <c r="C27">
        <f>1/COUNTIFS(SalesTable[SALES_REP],SalesTable[[#This Row],[SALES_REP]])</f>
        <v>9.3457943925233638E-3</v>
      </c>
      <c r="D27" t="s">
        <v>41</v>
      </c>
      <c r="E27" t="s">
        <v>42</v>
      </c>
      <c r="F27" t="str">
        <f t="shared" si="0"/>
        <v>Hero</v>
      </c>
      <c r="G27">
        <f>1/COUNTIFS(SalesTable[[BRANDS ]],SalesTable[[#This Row],[BRANDS ]])</f>
        <v>6.7114093959731542E-3</v>
      </c>
      <c r="H27">
        <v>150</v>
      </c>
      <c r="I27">
        <v>200</v>
      </c>
      <c r="J27">
        <v>999</v>
      </c>
      <c r="K27">
        <v>199800</v>
      </c>
      <c r="L27">
        <v>49950</v>
      </c>
      <c r="M27">
        <f t="shared" si="1"/>
        <v>0.25</v>
      </c>
      <c r="N27">
        <f t="shared" si="2"/>
        <v>249750</v>
      </c>
      <c r="O27" t="s">
        <v>19</v>
      </c>
      <c r="P27" t="str">
        <f t="shared" si="3"/>
        <v>Anglophone</v>
      </c>
      <c r="Q27" t="s">
        <v>26</v>
      </c>
      <c r="R27" t="str">
        <f t="shared" si="6"/>
        <v>West</v>
      </c>
      <c r="S27" t="s">
        <v>27</v>
      </c>
      <c r="T27" t="str">
        <f t="shared" si="4"/>
        <v>Feb</v>
      </c>
      <c r="U27" t="str">
        <f t="shared" si="5"/>
        <v>Q1</v>
      </c>
      <c r="V27">
        <v>2018</v>
      </c>
    </row>
    <row r="28" spans="1:22">
      <c r="A28">
        <v>10127</v>
      </c>
      <c r="B28" t="s">
        <v>57</v>
      </c>
      <c r="C28">
        <f>1/COUNTIFS(SalesTable[SALES_REP],SalesTable[[#This Row],[SALES_REP]])</f>
        <v>2.0408163265306121E-2</v>
      </c>
      <c r="D28" t="s">
        <v>58</v>
      </c>
      <c r="E28" t="s">
        <v>46</v>
      </c>
      <c r="F28" t="str">
        <f t="shared" si="0"/>
        <v>Beta Malt</v>
      </c>
      <c r="G28">
        <f>1/COUNTIFS(SalesTable[[BRANDS ]],SalesTable[[#This Row],[BRANDS ]])</f>
        <v>6.7114093959731542E-3</v>
      </c>
      <c r="H28">
        <v>80</v>
      </c>
      <c r="I28">
        <v>150</v>
      </c>
      <c r="J28">
        <v>982</v>
      </c>
      <c r="K28">
        <v>147300</v>
      </c>
      <c r="L28">
        <v>68740</v>
      </c>
      <c r="M28">
        <f t="shared" si="1"/>
        <v>0.46666666666666667</v>
      </c>
      <c r="N28">
        <f t="shared" si="2"/>
        <v>216040</v>
      </c>
      <c r="O28" t="s">
        <v>25</v>
      </c>
      <c r="P28" t="str">
        <f t="shared" si="3"/>
        <v>Anglophone</v>
      </c>
      <c r="Q28" t="s">
        <v>32</v>
      </c>
      <c r="R28" t="str">
        <f t="shared" si="6"/>
        <v>South South</v>
      </c>
      <c r="S28" t="s">
        <v>33</v>
      </c>
      <c r="T28" t="str">
        <f t="shared" si="4"/>
        <v>Mar</v>
      </c>
      <c r="U28" t="str">
        <f t="shared" si="5"/>
        <v>Q1</v>
      </c>
      <c r="V28">
        <v>2017</v>
      </c>
    </row>
    <row r="29" spans="1:22">
      <c r="A29">
        <v>10128</v>
      </c>
      <c r="B29" t="s">
        <v>22</v>
      </c>
      <c r="C29">
        <f>1/COUNTIFS(SalesTable[SALES_REP],SalesTable[[#This Row],[SALES_REP]])</f>
        <v>8.4745762711864406E-3</v>
      </c>
      <c r="D29" t="s">
        <v>23</v>
      </c>
      <c r="E29" t="s">
        <v>51</v>
      </c>
      <c r="F29" t="str">
        <f t="shared" si="0"/>
        <v>Grand Malt</v>
      </c>
      <c r="G29">
        <f>1/COUNTIFS(SalesTable[[BRANDS ]],SalesTable[[#This Row],[BRANDS ]])</f>
        <v>6.7114093959731542E-3</v>
      </c>
      <c r="H29">
        <v>90</v>
      </c>
      <c r="I29">
        <v>150</v>
      </c>
      <c r="J29">
        <v>920</v>
      </c>
      <c r="K29">
        <v>138000</v>
      </c>
      <c r="L29">
        <v>55200</v>
      </c>
      <c r="M29">
        <f t="shared" si="1"/>
        <v>0.4</v>
      </c>
      <c r="N29">
        <f t="shared" si="2"/>
        <v>193200</v>
      </c>
      <c r="O29" t="s">
        <v>31</v>
      </c>
      <c r="P29" t="str">
        <f t="shared" si="3"/>
        <v>Francophone</v>
      </c>
      <c r="Q29" t="s">
        <v>38</v>
      </c>
      <c r="R29" t="str">
        <f t="shared" si="6"/>
        <v>North West</v>
      </c>
      <c r="S29" t="s">
        <v>39</v>
      </c>
      <c r="T29" t="str">
        <f t="shared" si="4"/>
        <v>Apr</v>
      </c>
      <c r="U29" t="str">
        <f t="shared" si="5"/>
        <v>Q2</v>
      </c>
      <c r="V29">
        <v>2018</v>
      </c>
    </row>
    <row r="30" spans="1:22">
      <c r="A30">
        <v>10129</v>
      </c>
      <c r="B30" t="s">
        <v>22</v>
      </c>
      <c r="C30">
        <f>1/COUNTIFS(SalesTable[SALES_REP],SalesTable[[#This Row],[SALES_REP]])</f>
        <v>8.4745762711864406E-3</v>
      </c>
      <c r="D30" t="s">
        <v>23</v>
      </c>
      <c r="E30" t="s">
        <v>18</v>
      </c>
      <c r="F30" t="str">
        <f t="shared" si="0"/>
        <v>Trophy</v>
      </c>
      <c r="G30">
        <f>1/COUNTIFS(SalesTable[[BRANDS ]],SalesTable[[#This Row],[BRANDS ]])</f>
        <v>6.6666666666666671E-3</v>
      </c>
      <c r="H30">
        <v>150</v>
      </c>
      <c r="I30">
        <v>200</v>
      </c>
      <c r="J30">
        <v>875</v>
      </c>
      <c r="K30">
        <v>175000</v>
      </c>
      <c r="L30">
        <v>43750</v>
      </c>
      <c r="M30">
        <f t="shared" si="1"/>
        <v>0.25</v>
      </c>
      <c r="N30">
        <f t="shared" si="2"/>
        <v>218750</v>
      </c>
      <c r="O30" t="s">
        <v>37</v>
      </c>
      <c r="P30" t="str">
        <f t="shared" si="3"/>
        <v>Francophone</v>
      </c>
      <c r="Q30" t="s">
        <v>44</v>
      </c>
      <c r="R30" t="str">
        <f t="shared" si="6"/>
        <v>North Central</v>
      </c>
      <c r="S30" t="s">
        <v>45</v>
      </c>
      <c r="T30" t="str">
        <f t="shared" si="4"/>
        <v>May</v>
      </c>
      <c r="U30" t="str">
        <f t="shared" si="5"/>
        <v>Q2</v>
      </c>
      <c r="V30">
        <v>2017</v>
      </c>
    </row>
    <row r="31" spans="1:22">
      <c r="A31">
        <v>10130</v>
      </c>
      <c r="B31" t="s">
        <v>66</v>
      </c>
      <c r="C31">
        <f>1/COUNTIFS(SalesTable[SALES_REP],SalesTable[[#This Row],[SALES_REP]])</f>
        <v>1.4492753623188406E-2</v>
      </c>
      <c r="D31" t="s">
        <v>67</v>
      </c>
      <c r="E31" t="s">
        <v>24</v>
      </c>
      <c r="F31" t="str">
        <f t="shared" si="0"/>
        <v>Budweiser</v>
      </c>
      <c r="G31">
        <f>1/COUNTIFS(SalesTable[[BRANDS ]],SalesTable[[#This Row],[BRANDS ]])</f>
        <v>6.6666666666666671E-3</v>
      </c>
      <c r="H31">
        <v>250</v>
      </c>
      <c r="I31">
        <v>500</v>
      </c>
      <c r="J31">
        <v>945</v>
      </c>
      <c r="K31">
        <v>472500</v>
      </c>
      <c r="L31">
        <v>236250</v>
      </c>
      <c r="M31">
        <f t="shared" si="1"/>
        <v>0.5</v>
      </c>
      <c r="N31">
        <f t="shared" si="2"/>
        <v>708750</v>
      </c>
      <c r="O31" t="s">
        <v>43</v>
      </c>
      <c r="P31" t="str">
        <f t="shared" si="3"/>
        <v>Francophone</v>
      </c>
      <c r="Q31" t="s">
        <v>47</v>
      </c>
      <c r="R31" t="str">
        <f t="shared" si="6"/>
        <v>North Central</v>
      </c>
      <c r="S31" t="s">
        <v>48</v>
      </c>
      <c r="T31" t="str">
        <f t="shared" si="4"/>
        <v>Jun</v>
      </c>
      <c r="U31" t="str">
        <f t="shared" si="5"/>
        <v>Q2</v>
      </c>
      <c r="V31">
        <v>2019</v>
      </c>
    </row>
    <row r="32" spans="1:22">
      <c r="A32">
        <v>10131</v>
      </c>
      <c r="B32" t="s">
        <v>34</v>
      </c>
      <c r="C32">
        <f>1/COUNTIFS(SalesTable[SALES_REP],SalesTable[[#This Row],[SALES_REP]])</f>
        <v>5.3763440860215058E-3</v>
      </c>
      <c r="D32" t="s">
        <v>35</v>
      </c>
      <c r="E32" t="s">
        <v>30</v>
      </c>
      <c r="F32" t="str">
        <f t="shared" si="0"/>
        <v>Castle Lite</v>
      </c>
      <c r="G32">
        <f>1/COUNTIFS(SalesTable[[BRANDS ]],SalesTable[[#This Row],[BRANDS ]])</f>
        <v>6.6666666666666671E-3</v>
      </c>
      <c r="H32">
        <v>180</v>
      </c>
      <c r="I32">
        <v>450</v>
      </c>
      <c r="J32">
        <v>794</v>
      </c>
      <c r="K32">
        <v>357300</v>
      </c>
      <c r="L32">
        <v>214380</v>
      </c>
      <c r="M32">
        <f t="shared" si="1"/>
        <v>0.6</v>
      </c>
      <c r="N32">
        <f t="shared" si="2"/>
        <v>571680</v>
      </c>
      <c r="O32" t="s">
        <v>19</v>
      </c>
      <c r="P32" t="str">
        <f t="shared" si="3"/>
        <v>Anglophone</v>
      </c>
      <c r="Q32" t="s">
        <v>20</v>
      </c>
      <c r="R32" t="str">
        <f t="shared" si="6"/>
        <v>South East</v>
      </c>
      <c r="S32" t="s">
        <v>52</v>
      </c>
      <c r="T32" t="str">
        <f t="shared" si="4"/>
        <v>Jul</v>
      </c>
      <c r="U32" t="str">
        <f t="shared" si="5"/>
        <v>Q3</v>
      </c>
      <c r="V32">
        <v>2019</v>
      </c>
    </row>
    <row r="33" spans="1:22">
      <c r="A33">
        <v>10132</v>
      </c>
      <c r="B33" t="s">
        <v>54</v>
      </c>
      <c r="C33">
        <f>1/COUNTIFS(SalesTable[SALES_REP],SalesTable[[#This Row],[SALES_REP]])</f>
        <v>1.2658227848101266E-2</v>
      </c>
      <c r="D33" t="s">
        <v>55</v>
      </c>
      <c r="E33" t="s">
        <v>36</v>
      </c>
      <c r="F33" t="str">
        <f t="shared" si="0"/>
        <v>Eagle Lager</v>
      </c>
      <c r="G33">
        <f>1/COUNTIFS(SalesTable[[BRANDS ]],SalesTable[[#This Row],[BRANDS ]])</f>
        <v>6.6666666666666671E-3</v>
      </c>
      <c r="H33">
        <v>170</v>
      </c>
      <c r="I33">
        <v>250</v>
      </c>
      <c r="J33">
        <v>826</v>
      </c>
      <c r="K33">
        <v>206500</v>
      </c>
      <c r="L33">
        <v>66080</v>
      </c>
      <c r="M33">
        <f t="shared" si="1"/>
        <v>0.32</v>
      </c>
      <c r="N33">
        <f t="shared" si="2"/>
        <v>272580</v>
      </c>
      <c r="O33" t="s">
        <v>25</v>
      </c>
      <c r="P33" t="str">
        <f t="shared" si="3"/>
        <v>Anglophone</v>
      </c>
      <c r="Q33" t="s">
        <v>26</v>
      </c>
      <c r="R33" t="str">
        <f t="shared" si="6"/>
        <v>West</v>
      </c>
      <c r="S33" t="s">
        <v>53</v>
      </c>
      <c r="T33" t="str">
        <f t="shared" si="4"/>
        <v>Aug</v>
      </c>
      <c r="U33" t="str">
        <f t="shared" si="5"/>
        <v>Q3</v>
      </c>
      <c r="V33">
        <v>2017</v>
      </c>
    </row>
    <row r="34" spans="1:22">
      <c r="A34">
        <v>10133</v>
      </c>
      <c r="B34" t="s">
        <v>66</v>
      </c>
      <c r="C34">
        <f>1/COUNTIFS(SalesTable[SALES_REP],SalesTable[[#This Row],[SALES_REP]])</f>
        <v>1.4492753623188406E-2</v>
      </c>
      <c r="D34" t="s">
        <v>67</v>
      </c>
      <c r="E34" t="s">
        <v>42</v>
      </c>
      <c r="F34" t="str">
        <f t="shared" si="0"/>
        <v>Hero</v>
      </c>
      <c r="G34">
        <f>1/COUNTIFS(SalesTable[[BRANDS ]],SalesTable[[#This Row],[BRANDS ]])</f>
        <v>6.7114093959731542E-3</v>
      </c>
      <c r="H34">
        <v>150</v>
      </c>
      <c r="I34">
        <v>200</v>
      </c>
      <c r="J34">
        <v>1000</v>
      </c>
      <c r="K34">
        <v>200000</v>
      </c>
      <c r="L34">
        <v>50000</v>
      </c>
      <c r="M34">
        <f t="shared" si="1"/>
        <v>0.25</v>
      </c>
      <c r="N34">
        <f t="shared" si="2"/>
        <v>250000</v>
      </c>
      <c r="O34" t="s">
        <v>31</v>
      </c>
      <c r="P34" t="str">
        <f t="shared" si="3"/>
        <v>Francophone</v>
      </c>
      <c r="Q34" t="s">
        <v>32</v>
      </c>
      <c r="R34" t="str">
        <f t="shared" si="6"/>
        <v>South South</v>
      </c>
      <c r="S34" t="s">
        <v>56</v>
      </c>
      <c r="T34" t="str">
        <f t="shared" si="4"/>
        <v>Sep</v>
      </c>
      <c r="U34" t="str">
        <f t="shared" si="5"/>
        <v>Q3</v>
      </c>
      <c r="V34">
        <v>2019</v>
      </c>
    </row>
    <row r="35" spans="1:22">
      <c r="A35">
        <v>10134</v>
      </c>
      <c r="B35" t="s">
        <v>28</v>
      </c>
      <c r="C35">
        <f>1/COUNTIFS(SalesTable[SALES_REP],SalesTable[[#This Row],[SALES_REP]])</f>
        <v>9.3457943925233638E-3</v>
      </c>
      <c r="D35" t="s">
        <v>29</v>
      </c>
      <c r="E35" t="s">
        <v>46</v>
      </c>
      <c r="F35" t="str">
        <f t="shared" si="0"/>
        <v>Beta Malt</v>
      </c>
      <c r="G35">
        <f>1/COUNTIFS(SalesTable[[BRANDS ]],SalesTable[[#This Row],[BRANDS ]])</f>
        <v>6.7114093959731542E-3</v>
      </c>
      <c r="H35">
        <v>80</v>
      </c>
      <c r="I35">
        <v>150</v>
      </c>
      <c r="J35">
        <v>804</v>
      </c>
      <c r="K35">
        <v>120600</v>
      </c>
      <c r="L35">
        <v>56280</v>
      </c>
      <c r="M35">
        <f t="shared" si="1"/>
        <v>0.46666666666666667</v>
      </c>
      <c r="N35">
        <f t="shared" si="2"/>
        <v>176880</v>
      </c>
      <c r="O35" t="s">
        <v>37</v>
      </c>
      <c r="P35" t="str">
        <f t="shared" si="3"/>
        <v>Francophone</v>
      </c>
      <c r="Q35" t="s">
        <v>38</v>
      </c>
      <c r="R35" t="str">
        <f t="shared" si="6"/>
        <v>North West</v>
      </c>
      <c r="S35" t="s">
        <v>59</v>
      </c>
      <c r="T35" t="str">
        <f t="shared" si="4"/>
        <v>Oct</v>
      </c>
      <c r="U35" t="str">
        <f t="shared" si="5"/>
        <v>Q4</v>
      </c>
      <c r="V35">
        <v>2018</v>
      </c>
    </row>
    <row r="36" spans="1:22">
      <c r="A36">
        <v>10135</v>
      </c>
      <c r="B36" t="s">
        <v>22</v>
      </c>
      <c r="C36">
        <f>1/COUNTIFS(SalesTable[SALES_REP],SalesTable[[#This Row],[SALES_REP]])</f>
        <v>8.4745762711864406E-3</v>
      </c>
      <c r="D36" t="s">
        <v>23</v>
      </c>
      <c r="E36" t="s">
        <v>51</v>
      </c>
      <c r="F36" t="str">
        <f t="shared" si="0"/>
        <v>Grand Malt</v>
      </c>
      <c r="G36">
        <f>1/COUNTIFS(SalesTable[[BRANDS ]],SalesTable[[#This Row],[BRANDS ]])</f>
        <v>6.7114093959731542E-3</v>
      </c>
      <c r="H36">
        <v>90</v>
      </c>
      <c r="I36">
        <v>150</v>
      </c>
      <c r="J36">
        <v>890</v>
      </c>
      <c r="K36">
        <v>133500</v>
      </c>
      <c r="L36">
        <v>53400</v>
      </c>
      <c r="M36">
        <f t="shared" si="1"/>
        <v>0.4</v>
      </c>
      <c r="N36">
        <f t="shared" si="2"/>
        <v>186900</v>
      </c>
      <c r="O36" t="s">
        <v>43</v>
      </c>
      <c r="P36" t="str">
        <f t="shared" si="3"/>
        <v>Francophone</v>
      </c>
      <c r="Q36" t="s">
        <v>44</v>
      </c>
      <c r="R36" t="str">
        <f t="shared" si="6"/>
        <v>North Central</v>
      </c>
      <c r="S36" t="s">
        <v>62</v>
      </c>
      <c r="T36" t="str">
        <f t="shared" si="4"/>
        <v>Nov</v>
      </c>
      <c r="U36" t="str">
        <f t="shared" si="5"/>
        <v>Q4</v>
      </c>
      <c r="V36">
        <v>2017</v>
      </c>
    </row>
    <row r="37" spans="1:22">
      <c r="A37">
        <v>10136</v>
      </c>
      <c r="B37" t="s">
        <v>28</v>
      </c>
      <c r="C37">
        <f>1/COUNTIFS(SalesTable[SALES_REP],SalesTable[[#This Row],[SALES_REP]])</f>
        <v>9.3457943925233638E-3</v>
      </c>
      <c r="D37" t="s">
        <v>29</v>
      </c>
      <c r="E37" t="s">
        <v>18</v>
      </c>
      <c r="F37" t="str">
        <f t="shared" si="0"/>
        <v>Trophy</v>
      </c>
      <c r="G37">
        <f>1/COUNTIFS(SalesTable[[BRANDS ]],SalesTable[[#This Row],[BRANDS ]])</f>
        <v>6.6666666666666671E-3</v>
      </c>
      <c r="H37">
        <v>150</v>
      </c>
      <c r="I37">
        <v>200</v>
      </c>
      <c r="J37">
        <v>870</v>
      </c>
      <c r="K37">
        <v>174000</v>
      </c>
      <c r="L37">
        <v>43500</v>
      </c>
      <c r="M37">
        <f t="shared" si="1"/>
        <v>0.25</v>
      </c>
      <c r="N37">
        <f t="shared" si="2"/>
        <v>217500</v>
      </c>
      <c r="O37" t="s">
        <v>19</v>
      </c>
      <c r="P37" t="str">
        <f t="shared" si="3"/>
        <v>Anglophone</v>
      </c>
      <c r="Q37" t="s">
        <v>47</v>
      </c>
      <c r="R37" t="str">
        <f t="shared" si="6"/>
        <v>North Central</v>
      </c>
      <c r="S37" t="s">
        <v>63</v>
      </c>
      <c r="T37" t="str">
        <f t="shared" si="4"/>
        <v>Dec</v>
      </c>
      <c r="U37" t="str">
        <f t="shared" si="5"/>
        <v>Q4</v>
      </c>
      <c r="V37">
        <v>2017</v>
      </c>
    </row>
    <row r="38" spans="1:22">
      <c r="A38">
        <v>10137</v>
      </c>
      <c r="B38" t="s">
        <v>49</v>
      </c>
      <c r="C38">
        <f>1/COUNTIFS(SalesTable[SALES_REP],SalesTable[[#This Row],[SALES_REP]])</f>
        <v>1.7241379310344827E-2</v>
      </c>
      <c r="D38" t="s">
        <v>50</v>
      </c>
      <c r="E38" t="s">
        <v>24</v>
      </c>
      <c r="F38" t="str">
        <f t="shared" si="0"/>
        <v>Budweiser</v>
      </c>
      <c r="G38">
        <f>1/COUNTIFS(SalesTable[[BRANDS ]],SalesTable[[#This Row],[BRANDS ]])</f>
        <v>6.6666666666666671E-3</v>
      </c>
      <c r="H38">
        <v>250</v>
      </c>
      <c r="I38">
        <v>500</v>
      </c>
      <c r="J38">
        <v>821</v>
      </c>
      <c r="K38">
        <v>410500</v>
      </c>
      <c r="L38">
        <v>205250</v>
      </c>
      <c r="M38">
        <f t="shared" si="1"/>
        <v>0.5</v>
      </c>
      <c r="N38">
        <f t="shared" si="2"/>
        <v>615750</v>
      </c>
      <c r="O38" t="s">
        <v>25</v>
      </c>
      <c r="P38" t="str">
        <f t="shared" si="3"/>
        <v>Anglophone</v>
      </c>
      <c r="Q38" t="s">
        <v>20</v>
      </c>
      <c r="R38" t="str">
        <f t="shared" si="6"/>
        <v>South East</v>
      </c>
      <c r="S38" t="s">
        <v>21</v>
      </c>
      <c r="T38" t="str">
        <f t="shared" si="4"/>
        <v>Jan</v>
      </c>
      <c r="U38" t="str">
        <f t="shared" si="5"/>
        <v>Q1</v>
      </c>
      <c r="V38">
        <v>2017</v>
      </c>
    </row>
    <row r="39" spans="1:22">
      <c r="A39">
        <v>10138</v>
      </c>
      <c r="B39" t="s">
        <v>40</v>
      </c>
      <c r="C39">
        <f>1/COUNTIFS(SalesTable[SALES_REP],SalesTable[[#This Row],[SALES_REP]])</f>
        <v>9.3457943925233638E-3</v>
      </c>
      <c r="D39" t="s">
        <v>41</v>
      </c>
      <c r="E39" t="s">
        <v>30</v>
      </c>
      <c r="F39" t="str">
        <f t="shared" si="0"/>
        <v>Castle Lite</v>
      </c>
      <c r="G39">
        <f>1/COUNTIFS(SalesTable[[BRANDS ]],SalesTable[[#This Row],[BRANDS ]])</f>
        <v>6.6666666666666671E-3</v>
      </c>
      <c r="H39">
        <v>180</v>
      </c>
      <c r="I39">
        <v>450</v>
      </c>
      <c r="J39">
        <v>950</v>
      </c>
      <c r="K39">
        <v>427500</v>
      </c>
      <c r="L39">
        <v>256500</v>
      </c>
      <c r="M39">
        <f t="shared" si="1"/>
        <v>0.6</v>
      </c>
      <c r="N39">
        <f t="shared" si="2"/>
        <v>684000</v>
      </c>
      <c r="O39" t="s">
        <v>31</v>
      </c>
      <c r="P39" t="str">
        <f t="shared" si="3"/>
        <v>Francophone</v>
      </c>
      <c r="Q39" t="s">
        <v>26</v>
      </c>
      <c r="R39" t="str">
        <f t="shared" si="6"/>
        <v>West</v>
      </c>
      <c r="S39" t="s">
        <v>27</v>
      </c>
      <c r="T39" t="str">
        <f t="shared" si="4"/>
        <v>Feb</v>
      </c>
      <c r="U39" t="str">
        <f t="shared" si="5"/>
        <v>Q1</v>
      </c>
      <c r="V39">
        <v>2018</v>
      </c>
    </row>
    <row r="40" spans="1:22">
      <c r="A40">
        <v>10139</v>
      </c>
      <c r="B40" t="s">
        <v>16</v>
      </c>
      <c r="C40">
        <f>1/COUNTIFS(SalesTable[SALES_REP],SalesTable[[#This Row],[SALES_REP]])</f>
        <v>7.3529411764705881E-3</v>
      </c>
      <c r="D40" t="s">
        <v>17</v>
      </c>
      <c r="E40" t="s">
        <v>36</v>
      </c>
      <c r="F40" t="str">
        <f t="shared" si="0"/>
        <v>Eagle Lager</v>
      </c>
      <c r="G40">
        <f>1/COUNTIFS(SalesTable[[BRANDS ]],SalesTable[[#This Row],[BRANDS ]])</f>
        <v>6.6666666666666671E-3</v>
      </c>
      <c r="H40">
        <v>170</v>
      </c>
      <c r="I40">
        <v>250</v>
      </c>
      <c r="J40">
        <v>784</v>
      </c>
      <c r="K40">
        <v>196000</v>
      </c>
      <c r="L40">
        <v>62720</v>
      </c>
      <c r="M40">
        <f t="shared" si="1"/>
        <v>0.32</v>
      </c>
      <c r="N40">
        <f t="shared" si="2"/>
        <v>258720</v>
      </c>
      <c r="O40" t="s">
        <v>37</v>
      </c>
      <c r="P40" t="str">
        <f t="shared" si="3"/>
        <v>Francophone</v>
      </c>
      <c r="Q40" t="s">
        <v>32</v>
      </c>
      <c r="R40" t="str">
        <f t="shared" si="6"/>
        <v>South South</v>
      </c>
      <c r="S40" t="s">
        <v>33</v>
      </c>
      <c r="T40" t="str">
        <f t="shared" si="4"/>
        <v>Mar</v>
      </c>
      <c r="U40" t="str">
        <f t="shared" si="5"/>
        <v>Q1</v>
      </c>
      <c r="V40">
        <v>2019</v>
      </c>
    </row>
    <row r="41" spans="1:22">
      <c r="A41">
        <v>10140</v>
      </c>
      <c r="B41" t="s">
        <v>16</v>
      </c>
      <c r="C41">
        <f>1/COUNTIFS(SalesTable[SALES_REP],SalesTable[[#This Row],[SALES_REP]])</f>
        <v>7.3529411764705881E-3</v>
      </c>
      <c r="D41" t="s">
        <v>17</v>
      </c>
      <c r="E41" t="s">
        <v>42</v>
      </c>
      <c r="F41" t="str">
        <f t="shared" si="0"/>
        <v>Hero</v>
      </c>
      <c r="G41">
        <f>1/COUNTIFS(SalesTable[[BRANDS ]],SalesTable[[#This Row],[BRANDS ]])</f>
        <v>6.7114093959731542E-3</v>
      </c>
      <c r="H41">
        <v>150</v>
      </c>
      <c r="I41">
        <v>200</v>
      </c>
      <c r="J41">
        <v>999</v>
      </c>
      <c r="K41">
        <v>199800</v>
      </c>
      <c r="L41">
        <v>49950</v>
      </c>
      <c r="M41">
        <f t="shared" si="1"/>
        <v>0.25</v>
      </c>
      <c r="N41">
        <f t="shared" si="2"/>
        <v>249750</v>
      </c>
      <c r="O41" t="s">
        <v>43</v>
      </c>
      <c r="P41" t="str">
        <f t="shared" si="3"/>
        <v>Francophone</v>
      </c>
      <c r="Q41" t="s">
        <v>38</v>
      </c>
      <c r="R41" t="str">
        <f t="shared" si="6"/>
        <v>North West</v>
      </c>
      <c r="S41" t="s">
        <v>39</v>
      </c>
      <c r="T41" t="str">
        <f t="shared" si="4"/>
        <v>Apr</v>
      </c>
      <c r="U41" t="str">
        <f t="shared" si="5"/>
        <v>Q2</v>
      </c>
      <c r="V41">
        <v>2019</v>
      </c>
    </row>
    <row r="42" spans="1:22">
      <c r="A42">
        <v>10141</v>
      </c>
      <c r="B42" t="s">
        <v>40</v>
      </c>
      <c r="C42">
        <f>1/COUNTIFS(SalesTable[SALES_REP],SalesTable[[#This Row],[SALES_REP]])</f>
        <v>9.3457943925233638E-3</v>
      </c>
      <c r="D42" t="s">
        <v>41</v>
      </c>
      <c r="E42" t="s">
        <v>46</v>
      </c>
      <c r="F42" t="str">
        <f t="shared" si="0"/>
        <v>Beta Malt</v>
      </c>
      <c r="G42">
        <f>1/COUNTIFS(SalesTable[[BRANDS ]],SalesTable[[#This Row],[BRANDS ]])</f>
        <v>6.7114093959731542E-3</v>
      </c>
      <c r="H42">
        <v>80</v>
      </c>
      <c r="I42">
        <v>150</v>
      </c>
      <c r="J42">
        <v>894</v>
      </c>
      <c r="K42">
        <v>134100</v>
      </c>
      <c r="L42">
        <v>62580</v>
      </c>
      <c r="M42">
        <f t="shared" si="1"/>
        <v>0.46666666666666667</v>
      </c>
      <c r="N42">
        <f t="shared" si="2"/>
        <v>196680</v>
      </c>
      <c r="O42" t="s">
        <v>19</v>
      </c>
      <c r="P42" t="str">
        <f t="shared" si="3"/>
        <v>Anglophone</v>
      </c>
      <c r="Q42" t="s">
        <v>44</v>
      </c>
      <c r="R42" t="str">
        <f t="shared" si="6"/>
        <v>North Central</v>
      </c>
      <c r="S42" t="s">
        <v>45</v>
      </c>
      <c r="T42" t="str">
        <f t="shared" si="4"/>
        <v>May</v>
      </c>
      <c r="U42" t="str">
        <f t="shared" si="5"/>
        <v>Q2</v>
      </c>
      <c r="V42">
        <v>2019</v>
      </c>
    </row>
    <row r="43" spans="1:22">
      <c r="A43">
        <v>10142</v>
      </c>
      <c r="B43" t="s">
        <v>16</v>
      </c>
      <c r="C43">
        <f>1/COUNTIFS(SalesTable[SALES_REP],SalesTable[[#This Row],[SALES_REP]])</f>
        <v>7.3529411764705881E-3</v>
      </c>
      <c r="D43" t="s">
        <v>17</v>
      </c>
      <c r="E43" t="s">
        <v>51</v>
      </c>
      <c r="F43" t="str">
        <f t="shared" si="0"/>
        <v>Grand Malt</v>
      </c>
      <c r="G43">
        <f>1/COUNTIFS(SalesTable[[BRANDS ]],SalesTable[[#This Row],[BRANDS ]])</f>
        <v>6.7114093959731542E-3</v>
      </c>
      <c r="H43">
        <v>90</v>
      </c>
      <c r="I43">
        <v>150</v>
      </c>
      <c r="J43">
        <v>827</v>
      </c>
      <c r="K43">
        <v>124050</v>
      </c>
      <c r="L43">
        <v>49620</v>
      </c>
      <c r="M43">
        <f t="shared" si="1"/>
        <v>0.4</v>
      </c>
      <c r="N43">
        <f t="shared" si="2"/>
        <v>173670</v>
      </c>
      <c r="O43" t="s">
        <v>25</v>
      </c>
      <c r="P43" t="str">
        <f t="shared" si="3"/>
        <v>Anglophone</v>
      </c>
      <c r="Q43" t="s">
        <v>47</v>
      </c>
      <c r="R43" t="str">
        <f t="shared" si="6"/>
        <v>North Central</v>
      </c>
      <c r="S43" t="s">
        <v>48</v>
      </c>
      <c r="T43" t="str">
        <f t="shared" si="4"/>
        <v>Jun</v>
      </c>
      <c r="U43" t="str">
        <f t="shared" si="5"/>
        <v>Q2</v>
      </c>
      <c r="V43">
        <v>2017</v>
      </c>
    </row>
    <row r="44" spans="1:22">
      <c r="A44">
        <v>10143</v>
      </c>
      <c r="B44" t="s">
        <v>22</v>
      </c>
      <c r="C44">
        <f>1/COUNTIFS(SalesTable[SALES_REP],SalesTable[[#This Row],[SALES_REP]])</f>
        <v>8.4745762711864406E-3</v>
      </c>
      <c r="D44" t="s">
        <v>23</v>
      </c>
      <c r="E44" t="s">
        <v>18</v>
      </c>
      <c r="F44" t="str">
        <f t="shared" si="0"/>
        <v>Trophy</v>
      </c>
      <c r="G44">
        <f>1/COUNTIFS(SalesTable[[BRANDS ]],SalesTable[[#This Row],[BRANDS ]])</f>
        <v>6.6666666666666671E-3</v>
      </c>
      <c r="H44">
        <v>150</v>
      </c>
      <c r="I44">
        <v>200</v>
      </c>
      <c r="J44">
        <v>779</v>
      </c>
      <c r="K44">
        <v>155800</v>
      </c>
      <c r="L44">
        <v>38950</v>
      </c>
      <c r="M44">
        <f t="shared" si="1"/>
        <v>0.25</v>
      </c>
      <c r="N44">
        <f t="shared" si="2"/>
        <v>194750</v>
      </c>
      <c r="O44" t="s">
        <v>31</v>
      </c>
      <c r="P44" t="str">
        <f t="shared" si="3"/>
        <v>Francophone</v>
      </c>
      <c r="Q44" t="s">
        <v>20</v>
      </c>
      <c r="R44" t="str">
        <f t="shared" si="6"/>
        <v>South East</v>
      </c>
      <c r="S44" t="s">
        <v>52</v>
      </c>
      <c r="T44" t="str">
        <f t="shared" si="4"/>
        <v>Jul</v>
      </c>
      <c r="U44" t="str">
        <f t="shared" si="5"/>
        <v>Q3</v>
      </c>
      <c r="V44">
        <v>2018</v>
      </c>
    </row>
    <row r="45" spans="1:22">
      <c r="A45">
        <v>10144</v>
      </c>
      <c r="B45" t="s">
        <v>28</v>
      </c>
      <c r="C45">
        <f>1/COUNTIFS(SalesTable[SALES_REP],SalesTable[[#This Row],[SALES_REP]])</f>
        <v>9.3457943925233638E-3</v>
      </c>
      <c r="D45" t="s">
        <v>29</v>
      </c>
      <c r="E45" t="s">
        <v>24</v>
      </c>
      <c r="F45" t="str">
        <f t="shared" si="0"/>
        <v>Budweiser</v>
      </c>
      <c r="G45">
        <f>1/COUNTIFS(SalesTable[[BRANDS ]],SalesTable[[#This Row],[BRANDS ]])</f>
        <v>6.6666666666666671E-3</v>
      </c>
      <c r="H45">
        <v>250</v>
      </c>
      <c r="I45">
        <v>500</v>
      </c>
      <c r="J45">
        <v>835</v>
      </c>
      <c r="K45">
        <v>417500</v>
      </c>
      <c r="L45">
        <v>208750</v>
      </c>
      <c r="M45">
        <f t="shared" si="1"/>
        <v>0.5</v>
      </c>
      <c r="N45">
        <f t="shared" si="2"/>
        <v>626250</v>
      </c>
      <c r="O45" t="s">
        <v>37</v>
      </c>
      <c r="P45" t="str">
        <f t="shared" si="3"/>
        <v>Francophone</v>
      </c>
      <c r="Q45" t="s">
        <v>26</v>
      </c>
      <c r="R45" t="str">
        <f t="shared" si="6"/>
        <v>West</v>
      </c>
      <c r="S45" t="s">
        <v>53</v>
      </c>
      <c r="T45" t="str">
        <f t="shared" si="4"/>
        <v>Aug</v>
      </c>
      <c r="U45" t="str">
        <f t="shared" si="5"/>
        <v>Q3</v>
      </c>
      <c r="V45">
        <v>2017</v>
      </c>
    </row>
    <row r="46" spans="1:22">
      <c r="A46">
        <v>10145</v>
      </c>
      <c r="B46" t="s">
        <v>34</v>
      </c>
      <c r="C46">
        <f>1/COUNTIFS(SalesTable[SALES_REP],SalesTable[[#This Row],[SALES_REP]])</f>
        <v>5.3763440860215058E-3</v>
      </c>
      <c r="D46" t="s">
        <v>35</v>
      </c>
      <c r="E46" t="s">
        <v>30</v>
      </c>
      <c r="F46" t="str">
        <f t="shared" si="0"/>
        <v>Castle Lite</v>
      </c>
      <c r="G46">
        <f>1/COUNTIFS(SalesTable[[BRANDS ]],SalesTable[[#This Row],[BRANDS ]])</f>
        <v>6.6666666666666671E-3</v>
      </c>
      <c r="H46">
        <v>180</v>
      </c>
      <c r="I46">
        <v>450</v>
      </c>
      <c r="J46">
        <v>801</v>
      </c>
      <c r="K46">
        <v>360450</v>
      </c>
      <c r="L46">
        <v>216270</v>
      </c>
      <c r="M46">
        <f t="shared" si="1"/>
        <v>0.6</v>
      </c>
      <c r="N46">
        <f t="shared" si="2"/>
        <v>576720</v>
      </c>
      <c r="O46" t="s">
        <v>43</v>
      </c>
      <c r="P46" t="str">
        <f t="shared" si="3"/>
        <v>Francophone</v>
      </c>
      <c r="Q46" t="s">
        <v>32</v>
      </c>
      <c r="R46" t="str">
        <f t="shared" si="6"/>
        <v>South South</v>
      </c>
      <c r="S46" t="s">
        <v>56</v>
      </c>
      <c r="T46" t="str">
        <f t="shared" si="4"/>
        <v>Sep</v>
      </c>
      <c r="U46" t="str">
        <f t="shared" si="5"/>
        <v>Q3</v>
      </c>
      <c r="V46">
        <v>2018</v>
      </c>
    </row>
    <row r="47" spans="1:22">
      <c r="A47">
        <v>10146</v>
      </c>
      <c r="B47" t="s">
        <v>40</v>
      </c>
      <c r="C47">
        <f>1/COUNTIFS(SalesTable[SALES_REP],SalesTable[[#This Row],[SALES_REP]])</f>
        <v>9.3457943925233638E-3</v>
      </c>
      <c r="D47" t="s">
        <v>41</v>
      </c>
      <c r="E47" t="s">
        <v>36</v>
      </c>
      <c r="F47" t="str">
        <f t="shared" si="0"/>
        <v>Eagle Lager</v>
      </c>
      <c r="G47">
        <f>1/COUNTIFS(SalesTable[[BRANDS ]],SalesTable[[#This Row],[BRANDS ]])</f>
        <v>6.6666666666666671E-3</v>
      </c>
      <c r="H47">
        <v>170</v>
      </c>
      <c r="I47">
        <v>250</v>
      </c>
      <c r="J47">
        <v>710</v>
      </c>
      <c r="K47">
        <v>177500</v>
      </c>
      <c r="L47">
        <v>56800</v>
      </c>
      <c r="M47">
        <f t="shared" si="1"/>
        <v>0.32</v>
      </c>
      <c r="N47">
        <f t="shared" si="2"/>
        <v>234300</v>
      </c>
      <c r="O47" t="s">
        <v>19</v>
      </c>
      <c r="P47" t="str">
        <f t="shared" si="3"/>
        <v>Anglophone</v>
      </c>
      <c r="Q47" t="s">
        <v>38</v>
      </c>
      <c r="R47" t="str">
        <f t="shared" si="6"/>
        <v>North West</v>
      </c>
      <c r="S47" t="s">
        <v>59</v>
      </c>
      <c r="T47" t="str">
        <f t="shared" si="4"/>
        <v>Oct</v>
      </c>
      <c r="U47" t="str">
        <f t="shared" si="5"/>
        <v>Q4</v>
      </c>
      <c r="V47">
        <v>2017</v>
      </c>
    </row>
    <row r="48" spans="1:22">
      <c r="A48">
        <v>10147</v>
      </c>
      <c r="B48" t="s">
        <v>16</v>
      </c>
      <c r="C48">
        <f>1/COUNTIFS(SalesTable[SALES_REP],SalesTable[[#This Row],[SALES_REP]])</f>
        <v>7.3529411764705881E-3</v>
      </c>
      <c r="D48" t="s">
        <v>17</v>
      </c>
      <c r="E48" t="s">
        <v>42</v>
      </c>
      <c r="F48" t="str">
        <f t="shared" si="0"/>
        <v>Hero</v>
      </c>
      <c r="G48">
        <f>1/COUNTIFS(SalesTable[[BRANDS ]],SalesTable[[#This Row],[BRANDS ]])</f>
        <v>6.7114093959731542E-3</v>
      </c>
      <c r="H48">
        <v>150</v>
      </c>
      <c r="I48">
        <v>200</v>
      </c>
      <c r="J48">
        <v>952</v>
      </c>
      <c r="K48">
        <v>190400</v>
      </c>
      <c r="L48">
        <v>47600</v>
      </c>
      <c r="M48">
        <f t="shared" si="1"/>
        <v>0.25</v>
      </c>
      <c r="N48">
        <f t="shared" si="2"/>
        <v>238000</v>
      </c>
      <c r="O48" t="s">
        <v>25</v>
      </c>
      <c r="P48" t="str">
        <f t="shared" si="3"/>
        <v>Anglophone</v>
      </c>
      <c r="Q48" t="s">
        <v>44</v>
      </c>
      <c r="R48" t="str">
        <f t="shared" si="6"/>
        <v>North Central</v>
      </c>
      <c r="S48" t="s">
        <v>62</v>
      </c>
      <c r="T48" t="str">
        <f t="shared" si="4"/>
        <v>Nov</v>
      </c>
      <c r="U48" t="str">
        <f t="shared" si="5"/>
        <v>Q4</v>
      </c>
      <c r="V48">
        <v>2017</v>
      </c>
    </row>
    <row r="49" spans="1:22">
      <c r="A49">
        <v>10148</v>
      </c>
      <c r="B49" t="s">
        <v>49</v>
      </c>
      <c r="C49">
        <f>1/COUNTIFS(SalesTable[SALES_REP],SalesTable[[#This Row],[SALES_REP]])</f>
        <v>1.7241379310344827E-2</v>
      </c>
      <c r="D49" t="s">
        <v>50</v>
      </c>
      <c r="E49" t="s">
        <v>46</v>
      </c>
      <c r="F49" t="str">
        <f t="shared" si="0"/>
        <v>Beta Malt</v>
      </c>
      <c r="G49">
        <f>1/COUNTIFS(SalesTable[[BRANDS ]],SalesTable[[#This Row],[BRANDS ]])</f>
        <v>6.7114093959731542E-3</v>
      </c>
      <c r="H49">
        <v>80</v>
      </c>
      <c r="I49">
        <v>150</v>
      </c>
      <c r="J49">
        <v>891</v>
      </c>
      <c r="K49">
        <v>133650</v>
      </c>
      <c r="L49">
        <v>62370</v>
      </c>
      <c r="M49">
        <f t="shared" si="1"/>
        <v>0.46666666666666667</v>
      </c>
      <c r="N49">
        <f t="shared" si="2"/>
        <v>196020</v>
      </c>
      <c r="O49" t="s">
        <v>31</v>
      </c>
      <c r="P49" t="str">
        <f t="shared" si="3"/>
        <v>Francophone</v>
      </c>
      <c r="Q49" t="s">
        <v>47</v>
      </c>
      <c r="R49" t="str">
        <f t="shared" si="6"/>
        <v>North Central</v>
      </c>
      <c r="S49" t="s">
        <v>63</v>
      </c>
      <c r="T49" t="str">
        <f t="shared" si="4"/>
        <v>Dec</v>
      </c>
      <c r="U49" t="str">
        <f t="shared" si="5"/>
        <v>Q4</v>
      </c>
      <c r="V49">
        <v>2017</v>
      </c>
    </row>
    <row r="50" spans="1:22">
      <c r="A50">
        <v>10149</v>
      </c>
      <c r="B50" t="s">
        <v>34</v>
      </c>
      <c r="C50">
        <f>1/COUNTIFS(SalesTable[SALES_REP],SalesTable[[#This Row],[SALES_REP]])</f>
        <v>5.3763440860215058E-3</v>
      </c>
      <c r="D50" t="s">
        <v>35</v>
      </c>
      <c r="E50" t="s">
        <v>51</v>
      </c>
      <c r="F50" t="str">
        <f t="shared" si="0"/>
        <v>Grand Malt</v>
      </c>
      <c r="G50">
        <f>1/COUNTIFS(SalesTable[[BRANDS ]],SalesTable[[#This Row],[BRANDS ]])</f>
        <v>6.7114093959731542E-3</v>
      </c>
      <c r="H50">
        <v>90</v>
      </c>
      <c r="I50">
        <v>150</v>
      </c>
      <c r="J50">
        <v>781</v>
      </c>
      <c r="K50">
        <v>117150</v>
      </c>
      <c r="L50">
        <v>46860</v>
      </c>
      <c r="M50">
        <f t="shared" si="1"/>
        <v>0.4</v>
      </c>
      <c r="N50">
        <f t="shared" si="2"/>
        <v>164010</v>
      </c>
      <c r="O50" t="s">
        <v>37</v>
      </c>
      <c r="P50" t="str">
        <f t="shared" si="3"/>
        <v>Francophone</v>
      </c>
      <c r="Q50" t="s">
        <v>20</v>
      </c>
      <c r="R50" t="str">
        <f t="shared" si="6"/>
        <v>South East</v>
      </c>
      <c r="S50" t="s">
        <v>21</v>
      </c>
      <c r="T50" t="str">
        <f t="shared" si="4"/>
        <v>Jan</v>
      </c>
      <c r="U50" t="str">
        <f t="shared" si="5"/>
        <v>Q1</v>
      </c>
      <c r="V50">
        <v>2018</v>
      </c>
    </row>
    <row r="51" spans="1:22">
      <c r="A51">
        <v>10150</v>
      </c>
      <c r="B51" t="s">
        <v>54</v>
      </c>
      <c r="C51">
        <f>1/COUNTIFS(SalesTable[SALES_REP],SalesTable[[#This Row],[SALES_REP]])</f>
        <v>1.2658227848101266E-2</v>
      </c>
      <c r="D51" t="s">
        <v>55</v>
      </c>
      <c r="E51" t="s">
        <v>18</v>
      </c>
      <c r="F51" t="str">
        <f t="shared" si="0"/>
        <v>Trophy</v>
      </c>
      <c r="G51">
        <f>1/COUNTIFS(SalesTable[[BRANDS ]],SalesTable[[#This Row],[BRANDS ]])</f>
        <v>6.6666666666666671E-3</v>
      </c>
      <c r="H51">
        <v>150</v>
      </c>
      <c r="I51">
        <v>200</v>
      </c>
      <c r="J51">
        <v>845</v>
      </c>
      <c r="K51">
        <v>169000</v>
      </c>
      <c r="L51">
        <v>42250</v>
      </c>
      <c r="M51">
        <f t="shared" si="1"/>
        <v>0.25</v>
      </c>
      <c r="N51">
        <f t="shared" si="2"/>
        <v>211250</v>
      </c>
      <c r="O51" t="s">
        <v>43</v>
      </c>
      <c r="P51" t="str">
        <f t="shared" si="3"/>
        <v>Francophone</v>
      </c>
      <c r="Q51" t="s">
        <v>26</v>
      </c>
      <c r="R51" t="str">
        <f t="shared" si="6"/>
        <v>West</v>
      </c>
      <c r="S51" t="s">
        <v>27</v>
      </c>
      <c r="T51" t="str">
        <f t="shared" si="4"/>
        <v>Feb</v>
      </c>
      <c r="U51" t="str">
        <f t="shared" si="5"/>
        <v>Q1</v>
      </c>
      <c r="V51">
        <v>2019</v>
      </c>
    </row>
    <row r="52" spans="1:22">
      <c r="A52">
        <v>10151</v>
      </c>
      <c r="B52" t="s">
        <v>57</v>
      </c>
      <c r="C52">
        <f>1/COUNTIFS(SalesTable[SALES_REP],SalesTable[[#This Row],[SALES_REP]])</f>
        <v>2.0408163265306121E-2</v>
      </c>
      <c r="D52" t="s">
        <v>58</v>
      </c>
      <c r="E52" t="s">
        <v>24</v>
      </c>
      <c r="F52" t="str">
        <f t="shared" si="0"/>
        <v>Budweiser</v>
      </c>
      <c r="G52">
        <f>1/COUNTIFS(SalesTable[[BRANDS ]],SalesTable[[#This Row],[BRANDS ]])</f>
        <v>6.6666666666666671E-3</v>
      </c>
      <c r="H52">
        <v>250</v>
      </c>
      <c r="I52">
        <v>500</v>
      </c>
      <c r="J52">
        <v>719</v>
      </c>
      <c r="K52">
        <v>359500</v>
      </c>
      <c r="L52">
        <v>179750</v>
      </c>
      <c r="M52">
        <f t="shared" si="1"/>
        <v>0.5</v>
      </c>
      <c r="N52">
        <f t="shared" si="2"/>
        <v>539250</v>
      </c>
      <c r="O52" t="s">
        <v>19</v>
      </c>
      <c r="P52" t="str">
        <f t="shared" si="3"/>
        <v>Anglophone</v>
      </c>
      <c r="Q52" t="s">
        <v>32</v>
      </c>
      <c r="R52" t="str">
        <f t="shared" si="6"/>
        <v>South South</v>
      </c>
      <c r="S52" t="s">
        <v>33</v>
      </c>
      <c r="T52" t="str">
        <f t="shared" si="4"/>
        <v>Mar</v>
      </c>
      <c r="U52" t="str">
        <f t="shared" si="5"/>
        <v>Q1</v>
      </c>
      <c r="V52">
        <v>2018</v>
      </c>
    </row>
    <row r="53" spans="1:22">
      <c r="A53">
        <v>10152</v>
      </c>
      <c r="B53" t="s">
        <v>60</v>
      </c>
      <c r="C53">
        <f>1/COUNTIFS(SalesTable[SALES_REP],SalesTable[[#This Row],[SALES_REP]])</f>
        <v>1.4492753623188406E-2</v>
      </c>
      <c r="D53" t="s">
        <v>61</v>
      </c>
      <c r="E53" t="s">
        <v>30</v>
      </c>
      <c r="F53" t="str">
        <f t="shared" si="0"/>
        <v>Castle Lite</v>
      </c>
      <c r="G53">
        <f>1/COUNTIFS(SalesTable[[BRANDS ]],SalesTable[[#This Row],[BRANDS ]])</f>
        <v>6.6666666666666671E-3</v>
      </c>
      <c r="H53">
        <v>180</v>
      </c>
      <c r="I53">
        <v>450</v>
      </c>
      <c r="J53">
        <v>878</v>
      </c>
      <c r="K53">
        <v>395100</v>
      </c>
      <c r="L53">
        <v>237060</v>
      </c>
      <c r="M53">
        <f t="shared" si="1"/>
        <v>0.6</v>
      </c>
      <c r="N53">
        <f t="shared" si="2"/>
        <v>632160</v>
      </c>
      <c r="O53" t="s">
        <v>25</v>
      </c>
      <c r="P53" t="str">
        <f t="shared" si="3"/>
        <v>Anglophone</v>
      </c>
      <c r="Q53" t="s">
        <v>38</v>
      </c>
      <c r="R53" t="str">
        <f t="shared" si="6"/>
        <v>North West</v>
      </c>
      <c r="S53" t="s">
        <v>39</v>
      </c>
      <c r="T53" t="str">
        <f t="shared" si="4"/>
        <v>Apr</v>
      </c>
      <c r="U53" t="str">
        <f t="shared" si="5"/>
        <v>Q2</v>
      </c>
      <c r="V53">
        <v>2019</v>
      </c>
    </row>
    <row r="54" spans="1:22">
      <c r="A54">
        <v>10153</v>
      </c>
      <c r="B54" t="s">
        <v>34</v>
      </c>
      <c r="C54">
        <f>1/COUNTIFS(SalesTable[SALES_REP],SalesTable[[#This Row],[SALES_REP]])</f>
        <v>5.3763440860215058E-3</v>
      </c>
      <c r="D54" t="s">
        <v>35</v>
      </c>
      <c r="E54" t="s">
        <v>36</v>
      </c>
      <c r="F54" t="str">
        <f t="shared" si="0"/>
        <v>Eagle Lager</v>
      </c>
      <c r="G54">
        <f>1/COUNTIFS(SalesTable[[BRANDS ]],SalesTable[[#This Row],[BRANDS ]])</f>
        <v>6.6666666666666671E-3</v>
      </c>
      <c r="H54">
        <v>170</v>
      </c>
      <c r="I54">
        <v>250</v>
      </c>
      <c r="J54">
        <v>832</v>
      </c>
      <c r="K54">
        <v>208000</v>
      </c>
      <c r="L54">
        <v>66560</v>
      </c>
      <c r="M54">
        <f t="shared" si="1"/>
        <v>0.32</v>
      </c>
      <c r="N54">
        <f t="shared" si="2"/>
        <v>274560</v>
      </c>
      <c r="O54" t="s">
        <v>31</v>
      </c>
      <c r="P54" t="str">
        <f t="shared" si="3"/>
        <v>Francophone</v>
      </c>
      <c r="Q54" t="s">
        <v>44</v>
      </c>
      <c r="R54" t="str">
        <f t="shared" si="6"/>
        <v>North Central</v>
      </c>
      <c r="S54" t="s">
        <v>45</v>
      </c>
      <c r="T54" t="str">
        <f t="shared" si="4"/>
        <v>May</v>
      </c>
      <c r="U54" t="str">
        <f t="shared" si="5"/>
        <v>Q2</v>
      </c>
      <c r="V54">
        <v>2018</v>
      </c>
    </row>
    <row r="55" spans="1:22">
      <c r="A55">
        <v>10154</v>
      </c>
      <c r="B55" t="s">
        <v>64</v>
      </c>
      <c r="C55">
        <f>1/COUNTIFS(SalesTable[SALES_REP],SalesTable[[#This Row],[SALES_REP]])</f>
        <v>1.4492753623188406E-2</v>
      </c>
      <c r="D55" t="s">
        <v>65</v>
      </c>
      <c r="E55" t="s">
        <v>42</v>
      </c>
      <c r="F55" t="str">
        <f t="shared" si="0"/>
        <v>Hero</v>
      </c>
      <c r="G55">
        <f>1/COUNTIFS(SalesTable[[BRANDS ]],SalesTable[[#This Row],[BRANDS ]])</f>
        <v>6.7114093959731542E-3</v>
      </c>
      <c r="H55">
        <v>150</v>
      </c>
      <c r="I55">
        <v>200</v>
      </c>
      <c r="J55">
        <v>766</v>
      </c>
      <c r="K55">
        <v>153200</v>
      </c>
      <c r="L55">
        <v>38300</v>
      </c>
      <c r="M55">
        <f t="shared" si="1"/>
        <v>0.25</v>
      </c>
      <c r="N55">
        <f t="shared" si="2"/>
        <v>191500</v>
      </c>
      <c r="O55" t="s">
        <v>37</v>
      </c>
      <c r="P55" t="str">
        <f t="shared" si="3"/>
        <v>Francophone</v>
      </c>
      <c r="Q55" t="s">
        <v>47</v>
      </c>
      <c r="R55" t="str">
        <f t="shared" si="6"/>
        <v>North Central</v>
      </c>
      <c r="S55" t="s">
        <v>48</v>
      </c>
      <c r="T55" t="str">
        <f t="shared" si="4"/>
        <v>Jun</v>
      </c>
      <c r="U55" t="str">
        <f t="shared" si="5"/>
        <v>Q2</v>
      </c>
      <c r="V55">
        <v>2017</v>
      </c>
    </row>
    <row r="56" spans="1:22">
      <c r="A56">
        <v>10155</v>
      </c>
      <c r="B56" t="s">
        <v>34</v>
      </c>
      <c r="C56">
        <f>1/COUNTIFS(SalesTable[SALES_REP],SalesTable[[#This Row],[SALES_REP]])</f>
        <v>5.3763440860215058E-3</v>
      </c>
      <c r="D56" t="s">
        <v>35</v>
      </c>
      <c r="E56" t="s">
        <v>46</v>
      </c>
      <c r="F56" t="str">
        <f t="shared" si="0"/>
        <v>Beta Malt</v>
      </c>
      <c r="G56">
        <f>1/COUNTIFS(SalesTable[[BRANDS ]],SalesTable[[#This Row],[BRANDS ]])</f>
        <v>6.7114093959731542E-3</v>
      </c>
      <c r="H56">
        <v>80</v>
      </c>
      <c r="I56">
        <v>150</v>
      </c>
      <c r="J56">
        <v>726</v>
      </c>
      <c r="K56">
        <v>108900</v>
      </c>
      <c r="L56">
        <v>50820</v>
      </c>
      <c r="M56">
        <f t="shared" si="1"/>
        <v>0.46666666666666667</v>
      </c>
      <c r="N56">
        <f t="shared" si="2"/>
        <v>159720</v>
      </c>
      <c r="O56" t="s">
        <v>43</v>
      </c>
      <c r="P56" t="str">
        <f t="shared" si="3"/>
        <v>Francophone</v>
      </c>
      <c r="Q56" t="s">
        <v>20</v>
      </c>
      <c r="R56" t="str">
        <f t="shared" si="6"/>
        <v>South East</v>
      </c>
      <c r="S56" t="s">
        <v>52</v>
      </c>
      <c r="T56" t="str">
        <f t="shared" si="4"/>
        <v>Jul</v>
      </c>
      <c r="U56" t="str">
        <f t="shared" si="5"/>
        <v>Q3</v>
      </c>
      <c r="V56">
        <v>2018</v>
      </c>
    </row>
    <row r="57" spans="1:22">
      <c r="A57">
        <v>10156</v>
      </c>
      <c r="B57" t="s">
        <v>54</v>
      </c>
      <c r="C57">
        <f>1/COUNTIFS(SalesTable[SALES_REP],SalesTable[[#This Row],[SALES_REP]])</f>
        <v>1.2658227848101266E-2</v>
      </c>
      <c r="D57" t="s">
        <v>55</v>
      </c>
      <c r="E57" t="s">
        <v>51</v>
      </c>
      <c r="F57" t="str">
        <f t="shared" si="0"/>
        <v>Grand Malt</v>
      </c>
      <c r="G57">
        <f>1/COUNTIFS(SalesTable[[BRANDS ]],SalesTable[[#This Row],[BRANDS ]])</f>
        <v>6.7114093959731542E-3</v>
      </c>
      <c r="H57">
        <v>90</v>
      </c>
      <c r="I57">
        <v>150</v>
      </c>
      <c r="J57">
        <v>962</v>
      </c>
      <c r="K57">
        <v>144300</v>
      </c>
      <c r="L57">
        <v>57720</v>
      </c>
      <c r="M57">
        <f t="shared" si="1"/>
        <v>0.4</v>
      </c>
      <c r="N57">
        <f t="shared" si="2"/>
        <v>202020</v>
      </c>
      <c r="O57" t="s">
        <v>19</v>
      </c>
      <c r="P57" t="str">
        <f t="shared" si="3"/>
        <v>Anglophone</v>
      </c>
      <c r="Q57" t="s">
        <v>26</v>
      </c>
      <c r="R57" t="str">
        <f t="shared" si="6"/>
        <v>West</v>
      </c>
      <c r="S57" t="s">
        <v>53</v>
      </c>
      <c r="T57" t="str">
        <f t="shared" si="4"/>
        <v>Aug</v>
      </c>
      <c r="U57" t="str">
        <f t="shared" si="5"/>
        <v>Q3</v>
      </c>
      <c r="V57">
        <v>2017</v>
      </c>
    </row>
    <row r="58" spans="1:22">
      <c r="A58">
        <v>10157</v>
      </c>
      <c r="B58" t="s">
        <v>34</v>
      </c>
      <c r="C58">
        <f>1/COUNTIFS(SalesTable[SALES_REP],SalesTable[[#This Row],[SALES_REP]])</f>
        <v>5.3763440860215058E-3</v>
      </c>
      <c r="D58" t="s">
        <v>35</v>
      </c>
      <c r="E58" t="s">
        <v>18</v>
      </c>
      <c r="F58" t="str">
        <f t="shared" si="0"/>
        <v>Trophy</v>
      </c>
      <c r="G58">
        <f>1/COUNTIFS(SalesTable[[BRANDS ]],SalesTable[[#This Row],[BRANDS ]])</f>
        <v>6.6666666666666671E-3</v>
      </c>
      <c r="H58">
        <v>150</v>
      </c>
      <c r="I58">
        <v>200</v>
      </c>
      <c r="J58">
        <v>920</v>
      </c>
      <c r="K58">
        <v>184000</v>
      </c>
      <c r="L58">
        <v>46000</v>
      </c>
      <c r="M58">
        <f t="shared" si="1"/>
        <v>0.25</v>
      </c>
      <c r="N58">
        <f t="shared" si="2"/>
        <v>230000</v>
      </c>
      <c r="O58" t="s">
        <v>25</v>
      </c>
      <c r="P58" t="str">
        <f t="shared" si="3"/>
        <v>Anglophone</v>
      </c>
      <c r="Q58" t="s">
        <v>32</v>
      </c>
      <c r="R58" t="str">
        <f t="shared" si="6"/>
        <v>South South</v>
      </c>
      <c r="S58" t="s">
        <v>56</v>
      </c>
      <c r="T58" t="str">
        <f t="shared" si="4"/>
        <v>Sep</v>
      </c>
      <c r="U58" t="str">
        <f t="shared" si="5"/>
        <v>Q3</v>
      </c>
      <c r="V58">
        <v>2018</v>
      </c>
    </row>
    <row r="59" spans="1:22">
      <c r="A59">
        <v>10158</v>
      </c>
      <c r="B59" t="s">
        <v>60</v>
      </c>
      <c r="C59">
        <f>1/COUNTIFS(SalesTable[SALES_REP],SalesTable[[#This Row],[SALES_REP]])</f>
        <v>1.4492753623188406E-2</v>
      </c>
      <c r="D59" t="s">
        <v>61</v>
      </c>
      <c r="E59" t="s">
        <v>24</v>
      </c>
      <c r="F59" t="str">
        <f t="shared" si="0"/>
        <v>Budweiser</v>
      </c>
      <c r="G59">
        <f>1/COUNTIFS(SalesTable[[BRANDS ]],SalesTable[[#This Row],[BRANDS ]])</f>
        <v>6.6666666666666671E-3</v>
      </c>
      <c r="H59">
        <v>250</v>
      </c>
      <c r="I59">
        <v>500</v>
      </c>
      <c r="J59">
        <v>776</v>
      </c>
      <c r="K59">
        <v>388000</v>
      </c>
      <c r="L59">
        <v>194000</v>
      </c>
      <c r="M59">
        <f t="shared" si="1"/>
        <v>0.5</v>
      </c>
      <c r="N59">
        <f t="shared" si="2"/>
        <v>582000</v>
      </c>
      <c r="O59" t="s">
        <v>31</v>
      </c>
      <c r="P59" t="str">
        <f t="shared" si="3"/>
        <v>Francophone</v>
      </c>
      <c r="Q59" t="s">
        <v>38</v>
      </c>
      <c r="R59" t="str">
        <f t="shared" si="6"/>
        <v>North West</v>
      </c>
      <c r="S59" t="s">
        <v>59</v>
      </c>
      <c r="T59" t="str">
        <f t="shared" si="4"/>
        <v>Oct</v>
      </c>
      <c r="U59" t="str">
        <f t="shared" si="5"/>
        <v>Q4</v>
      </c>
      <c r="V59">
        <v>2017</v>
      </c>
    </row>
    <row r="60" spans="1:22">
      <c r="A60">
        <v>10159</v>
      </c>
      <c r="B60" t="s">
        <v>66</v>
      </c>
      <c r="C60">
        <f>1/COUNTIFS(SalesTable[SALES_REP],SalesTable[[#This Row],[SALES_REP]])</f>
        <v>1.4492753623188406E-2</v>
      </c>
      <c r="D60" t="s">
        <v>67</v>
      </c>
      <c r="E60" t="s">
        <v>30</v>
      </c>
      <c r="F60" t="str">
        <f t="shared" si="0"/>
        <v>Castle Lite</v>
      </c>
      <c r="G60">
        <f>1/COUNTIFS(SalesTable[[BRANDS ]],SalesTable[[#This Row],[BRANDS ]])</f>
        <v>6.6666666666666671E-3</v>
      </c>
      <c r="H60">
        <v>180</v>
      </c>
      <c r="I60">
        <v>450</v>
      </c>
      <c r="J60">
        <v>872</v>
      </c>
      <c r="K60">
        <v>392400</v>
      </c>
      <c r="L60">
        <v>235440</v>
      </c>
      <c r="M60">
        <f t="shared" si="1"/>
        <v>0.6</v>
      </c>
      <c r="N60">
        <f t="shared" si="2"/>
        <v>627840</v>
      </c>
      <c r="O60" t="s">
        <v>37</v>
      </c>
      <c r="P60" t="str">
        <f t="shared" si="3"/>
        <v>Francophone</v>
      </c>
      <c r="Q60" t="s">
        <v>44</v>
      </c>
      <c r="R60" t="str">
        <f t="shared" si="6"/>
        <v>North Central</v>
      </c>
      <c r="S60" t="s">
        <v>62</v>
      </c>
      <c r="T60" t="str">
        <f t="shared" si="4"/>
        <v>Nov</v>
      </c>
      <c r="U60" t="str">
        <f t="shared" si="5"/>
        <v>Q4</v>
      </c>
      <c r="V60">
        <v>2018</v>
      </c>
    </row>
    <row r="61" spans="1:22">
      <c r="A61">
        <v>10160</v>
      </c>
      <c r="B61" t="s">
        <v>64</v>
      </c>
      <c r="C61">
        <f>1/COUNTIFS(SalesTable[SALES_REP],SalesTable[[#This Row],[SALES_REP]])</f>
        <v>1.4492753623188406E-2</v>
      </c>
      <c r="D61" t="s">
        <v>65</v>
      </c>
      <c r="E61" t="s">
        <v>36</v>
      </c>
      <c r="F61" t="str">
        <f t="shared" si="0"/>
        <v>Eagle Lager</v>
      </c>
      <c r="G61">
        <f>1/COUNTIFS(SalesTable[[BRANDS ]],SalesTable[[#This Row],[BRANDS ]])</f>
        <v>6.6666666666666671E-3</v>
      </c>
      <c r="H61">
        <v>170</v>
      </c>
      <c r="I61">
        <v>250</v>
      </c>
      <c r="J61">
        <v>831</v>
      </c>
      <c r="K61">
        <v>207750</v>
      </c>
      <c r="L61">
        <v>66480</v>
      </c>
      <c r="M61">
        <f t="shared" si="1"/>
        <v>0.32</v>
      </c>
      <c r="N61">
        <f t="shared" si="2"/>
        <v>274230</v>
      </c>
      <c r="O61" t="s">
        <v>43</v>
      </c>
      <c r="P61" t="str">
        <f t="shared" si="3"/>
        <v>Francophone</v>
      </c>
      <c r="Q61" t="s">
        <v>47</v>
      </c>
      <c r="R61" t="str">
        <f t="shared" si="6"/>
        <v>North Central</v>
      </c>
      <c r="S61" t="s">
        <v>63</v>
      </c>
      <c r="T61" t="str">
        <f t="shared" si="4"/>
        <v>Dec</v>
      </c>
      <c r="U61" t="str">
        <f t="shared" si="5"/>
        <v>Q4</v>
      </c>
      <c r="V61">
        <v>2017</v>
      </c>
    </row>
    <row r="62" spans="1:22">
      <c r="A62">
        <v>10161</v>
      </c>
      <c r="B62" t="s">
        <v>60</v>
      </c>
      <c r="C62">
        <f>1/COUNTIFS(SalesTable[SALES_REP],SalesTable[[#This Row],[SALES_REP]])</f>
        <v>1.4492753623188406E-2</v>
      </c>
      <c r="D62" t="s">
        <v>61</v>
      </c>
      <c r="E62" t="s">
        <v>42</v>
      </c>
      <c r="F62" t="str">
        <f t="shared" si="0"/>
        <v>Hero</v>
      </c>
      <c r="G62">
        <f>1/COUNTIFS(SalesTable[[BRANDS ]],SalesTable[[#This Row],[BRANDS ]])</f>
        <v>6.7114093959731542E-3</v>
      </c>
      <c r="H62">
        <v>150</v>
      </c>
      <c r="I62">
        <v>200</v>
      </c>
      <c r="J62">
        <v>847</v>
      </c>
      <c r="K62">
        <v>169400</v>
      </c>
      <c r="L62">
        <v>42350</v>
      </c>
      <c r="M62">
        <f t="shared" si="1"/>
        <v>0.25</v>
      </c>
      <c r="N62">
        <f t="shared" si="2"/>
        <v>211750</v>
      </c>
      <c r="O62" t="s">
        <v>19</v>
      </c>
      <c r="P62" t="str">
        <f t="shared" si="3"/>
        <v>Anglophone</v>
      </c>
      <c r="Q62" t="s">
        <v>20</v>
      </c>
      <c r="R62" t="str">
        <f t="shared" si="6"/>
        <v>South East</v>
      </c>
      <c r="S62" t="s">
        <v>21</v>
      </c>
      <c r="T62" t="str">
        <f t="shared" si="4"/>
        <v>Jan</v>
      </c>
      <c r="U62" t="str">
        <f t="shared" si="5"/>
        <v>Q1</v>
      </c>
      <c r="V62">
        <v>2019</v>
      </c>
    </row>
    <row r="63" spans="1:22">
      <c r="A63">
        <v>10162</v>
      </c>
      <c r="B63" t="s">
        <v>22</v>
      </c>
      <c r="C63">
        <f>1/COUNTIFS(SalesTable[SALES_REP],SalesTable[[#This Row],[SALES_REP]])</f>
        <v>8.4745762711864406E-3</v>
      </c>
      <c r="D63" t="s">
        <v>23</v>
      </c>
      <c r="E63" t="s">
        <v>46</v>
      </c>
      <c r="F63" t="str">
        <f t="shared" si="0"/>
        <v>Beta Malt</v>
      </c>
      <c r="G63">
        <f>1/COUNTIFS(SalesTable[[BRANDS ]],SalesTable[[#This Row],[BRANDS ]])</f>
        <v>6.7114093959731542E-3</v>
      </c>
      <c r="H63">
        <v>80</v>
      </c>
      <c r="I63">
        <v>150</v>
      </c>
      <c r="J63">
        <v>931</v>
      </c>
      <c r="K63">
        <v>139650</v>
      </c>
      <c r="L63">
        <v>65170</v>
      </c>
      <c r="M63">
        <f t="shared" si="1"/>
        <v>0.46666666666666667</v>
      </c>
      <c r="N63">
        <f t="shared" si="2"/>
        <v>204820</v>
      </c>
      <c r="O63" t="s">
        <v>25</v>
      </c>
      <c r="P63" t="str">
        <f t="shared" si="3"/>
        <v>Anglophone</v>
      </c>
      <c r="Q63" t="s">
        <v>26</v>
      </c>
      <c r="R63" t="str">
        <f t="shared" si="6"/>
        <v>West</v>
      </c>
      <c r="S63" t="s">
        <v>27</v>
      </c>
      <c r="T63" t="str">
        <f t="shared" si="4"/>
        <v>Feb</v>
      </c>
      <c r="U63" t="str">
        <f t="shared" si="5"/>
        <v>Q1</v>
      </c>
      <c r="V63">
        <v>2018</v>
      </c>
    </row>
    <row r="64" spans="1:22">
      <c r="A64">
        <v>10163</v>
      </c>
      <c r="B64" t="s">
        <v>64</v>
      </c>
      <c r="C64">
        <f>1/COUNTIFS(SalesTable[SALES_REP],SalesTable[[#This Row],[SALES_REP]])</f>
        <v>1.4492753623188406E-2</v>
      </c>
      <c r="D64" t="s">
        <v>65</v>
      </c>
      <c r="E64" t="s">
        <v>51</v>
      </c>
      <c r="F64" t="str">
        <f t="shared" si="0"/>
        <v>Grand Malt</v>
      </c>
      <c r="G64">
        <f>1/COUNTIFS(SalesTable[[BRANDS ]],SalesTable[[#This Row],[BRANDS ]])</f>
        <v>6.7114093959731542E-3</v>
      </c>
      <c r="H64">
        <v>90</v>
      </c>
      <c r="I64">
        <v>150</v>
      </c>
      <c r="J64">
        <v>768</v>
      </c>
      <c r="K64">
        <v>115200</v>
      </c>
      <c r="L64">
        <v>46080</v>
      </c>
      <c r="M64">
        <f t="shared" si="1"/>
        <v>0.4</v>
      </c>
      <c r="N64">
        <f t="shared" si="2"/>
        <v>161280</v>
      </c>
      <c r="O64" t="s">
        <v>31</v>
      </c>
      <c r="P64" t="str">
        <f t="shared" si="3"/>
        <v>Francophone</v>
      </c>
      <c r="Q64" t="s">
        <v>32</v>
      </c>
      <c r="R64" t="str">
        <f t="shared" si="6"/>
        <v>South South</v>
      </c>
      <c r="S64" t="s">
        <v>33</v>
      </c>
      <c r="T64" t="str">
        <f t="shared" si="4"/>
        <v>Mar</v>
      </c>
      <c r="U64" t="str">
        <f t="shared" si="5"/>
        <v>Q1</v>
      </c>
      <c r="V64">
        <v>2017</v>
      </c>
    </row>
    <row r="65" spans="1:22">
      <c r="A65">
        <v>10164</v>
      </c>
      <c r="B65" t="s">
        <v>34</v>
      </c>
      <c r="C65">
        <f>1/COUNTIFS(SalesTable[SALES_REP],SalesTable[[#This Row],[SALES_REP]])</f>
        <v>5.3763440860215058E-3</v>
      </c>
      <c r="D65" t="s">
        <v>35</v>
      </c>
      <c r="E65" t="s">
        <v>18</v>
      </c>
      <c r="F65" t="str">
        <f t="shared" si="0"/>
        <v>Trophy</v>
      </c>
      <c r="G65">
        <f>1/COUNTIFS(SalesTable[[BRANDS ]],SalesTable[[#This Row],[BRANDS ]])</f>
        <v>6.6666666666666671E-3</v>
      </c>
      <c r="H65">
        <v>150</v>
      </c>
      <c r="I65">
        <v>200</v>
      </c>
      <c r="J65">
        <v>736</v>
      </c>
      <c r="K65">
        <v>147200</v>
      </c>
      <c r="L65">
        <v>36800</v>
      </c>
      <c r="M65">
        <f t="shared" si="1"/>
        <v>0.25</v>
      </c>
      <c r="N65">
        <f t="shared" si="2"/>
        <v>184000</v>
      </c>
      <c r="O65" t="s">
        <v>37</v>
      </c>
      <c r="P65" t="str">
        <f t="shared" si="3"/>
        <v>Francophone</v>
      </c>
      <c r="Q65" t="s">
        <v>38</v>
      </c>
      <c r="R65" t="str">
        <f t="shared" si="6"/>
        <v>North West</v>
      </c>
      <c r="S65" t="s">
        <v>39</v>
      </c>
      <c r="T65" t="str">
        <f t="shared" si="4"/>
        <v>Apr</v>
      </c>
      <c r="U65" t="str">
        <f t="shared" si="5"/>
        <v>Q2</v>
      </c>
      <c r="V65">
        <v>2017</v>
      </c>
    </row>
    <row r="66" spans="1:22">
      <c r="A66">
        <v>10165</v>
      </c>
      <c r="B66" t="s">
        <v>28</v>
      </c>
      <c r="C66">
        <f>1/COUNTIFS(SalesTable[SALES_REP],SalesTable[[#This Row],[SALES_REP]])</f>
        <v>9.3457943925233638E-3</v>
      </c>
      <c r="D66" t="s">
        <v>29</v>
      </c>
      <c r="E66" t="s">
        <v>24</v>
      </c>
      <c r="F66" t="str">
        <f t="shared" ref="F66:F129" si="7">PROPER(E66)</f>
        <v>Budweiser</v>
      </c>
      <c r="G66">
        <f>1/COUNTIFS(SalesTable[[BRANDS ]],SalesTable[[#This Row],[BRANDS ]])</f>
        <v>6.6666666666666671E-3</v>
      </c>
      <c r="H66">
        <v>250</v>
      </c>
      <c r="I66">
        <v>500</v>
      </c>
      <c r="J66">
        <v>780</v>
      </c>
      <c r="K66">
        <v>390000</v>
      </c>
      <c r="L66">
        <v>195000</v>
      </c>
      <c r="M66">
        <f t="shared" ref="M66:M129" si="8">L66/K66</f>
        <v>0.5</v>
      </c>
      <c r="N66">
        <f t="shared" ref="N66:N129" si="9">SUM(K66,L66)</f>
        <v>585000</v>
      </c>
      <c r="O66" t="s">
        <v>43</v>
      </c>
      <c r="P66" t="str">
        <f t="shared" ref="P66:P129" si="10">IF(O66 = "Ghana", "Anglophone", IF(O66= "Nigeria", "Anglophone", "Francophone"))</f>
        <v>Francophone</v>
      </c>
      <c r="Q66" t="s">
        <v>44</v>
      </c>
      <c r="R66" t="str">
        <f t="shared" si="6"/>
        <v>North Central</v>
      </c>
      <c r="S66" t="s">
        <v>45</v>
      </c>
      <c r="T66" t="str">
        <f t="shared" ref="T66:T129" si="11">LEFT(S66, 3)</f>
        <v>May</v>
      </c>
      <c r="U66" t="str">
        <f t="shared" ref="U66:U129" si="12">IF(S66="October","Q4",IF(S66="November","Q4",IF(S66="December","Q4",IF(S66="September", "Q3",IF(S66="August", "Q3", IF(S66="July", "Q3",IF(S66="June", "Q2",IF(S66="May", "Q2", IF(S66="April", "Q2","Q1")))))))))</f>
        <v>Q2</v>
      </c>
      <c r="V66">
        <v>2019</v>
      </c>
    </row>
    <row r="67" spans="1:22">
      <c r="A67">
        <v>10166</v>
      </c>
      <c r="B67" t="s">
        <v>16</v>
      </c>
      <c r="C67">
        <f>1/COUNTIFS(SalesTable[SALES_REP],SalesTable[[#This Row],[SALES_REP]])</f>
        <v>7.3529411764705881E-3</v>
      </c>
      <c r="D67" t="s">
        <v>17</v>
      </c>
      <c r="E67" t="s">
        <v>30</v>
      </c>
      <c r="F67" t="str">
        <f t="shared" si="7"/>
        <v>Castle Lite</v>
      </c>
      <c r="G67">
        <f>1/COUNTIFS(SalesTable[[BRANDS ]],SalesTable[[#This Row],[BRANDS ]])</f>
        <v>6.6666666666666671E-3</v>
      </c>
      <c r="H67">
        <v>180</v>
      </c>
      <c r="I67">
        <v>450</v>
      </c>
      <c r="J67">
        <v>918</v>
      </c>
      <c r="K67">
        <v>413100</v>
      </c>
      <c r="L67">
        <v>247860</v>
      </c>
      <c r="M67">
        <f t="shared" si="8"/>
        <v>0.6</v>
      </c>
      <c r="N67">
        <f t="shared" si="9"/>
        <v>660960</v>
      </c>
      <c r="O67" t="s">
        <v>19</v>
      </c>
      <c r="P67" t="str">
        <f t="shared" si="10"/>
        <v>Anglophone</v>
      </c>
      <c r="Q67" t="s">
        <v>47</v>
      </c>
      <c r="R67" t="str">
        <f t="shared" ref="R67:R130" si="13">IF(Q67="Southeast","South East",IF(Q67="west","West",IF(Q67="southsouth","South South",IF(Q67="northwest","North West",IF(Q67="northeast","North East","North Central")))))</f>
        <v>North Central</v>
      </c>
      <c r="S67" t="s">
        <v>48</v>
      </c>
      <c r="T67" t="str">
        <f t="shared" si="11"/>
        <v>Jun</v>
      </c>
      <c r="U67" t="str">
        <f t="shared" si="12"/>
        <v>Q2</v>
      </c>
      <c r="V67">
        <v>2017</v>
      </c>
    </row>
    <row r="68" spans="1:22">
      <c r="A68">
        <v>10167</v>
      </c>
      <c r="B68" t="s">
        <v>40</v>
      </c>
      <c r="C68">
        <f>1/COUNTIFS(SalesTable[SALES_REP],SalesTable[[#This Row],[SALES_REP]])</f>
        <v>9.3457943925233638E-3</v>
      </c>
      <c r="D68" t="s">
        <v>41</v>
      </c>
      <c r="E68" t="s">
        <v>36</v>
      </c>
      <c r="F68" t="str">
        <f t="shared" si="7"/>
        <v>Eagle Lager</v>
      </c>
      <c r="G68">
        <f>1/COUNTIFS(SalesTable[[BRANDS ]],SalesTable[[#This Row],[BRANDS ]])</f>
        <v>6.6666666666666671E-3</v>
      </c>
      <c r="H68">
        <v>170</v>
      </c>
      <c r="I68">
        <v>250</v>
      </c>
      <c r="J68">
        <v>769</v>
      </c>
      <c r="K68">
        <v>192250</v>
      </c>
      <c r="L68">
        <v>61520</v>
      </c>
      <c r="M68">
        <f t="shared" si="8"/>
        <v>0.32</v>
      </c>
      <c r="N68">
        <f t="shared" si="9"/>
        <v>253770</v>
      </c>
      <c r="O68" t="s">
        <v>25</v>
      </c>
      <c r="P68" t="str">
        <f t="shared" si="10"/>
        <v>Anglophone</v>
      </c>
      <c r="Q68" t="s">
        <v>20</v>
      </c>
      <c r="R68" t="str">
        <f t="shared" si="13"/>
        <v>South East</v>
      </c>
      <c r="S68" t="s">
        <v>52</v>
      </c>
      <c r="T68" t="str">
        <f t="shared" si="11"/>
        <v>Jul</v>
      </c>
      <c r="U68" t="str">
        <f t="shared" si="12"/>
        <v>Q3</v>
      </c>
      <c r="V68">
        <v>2019</v>
      </c>
    </row>
    <row r="69" spans="1:22">
      <c r="A69">
        <v>10168</v>
      </c>
      <c r="B69" t="s">
        <v>57</v>
      </c>
      <c r="C69">
        <f>1/COUNTIFS(SalesTable[SALES_REP],SalesTable[[#This Row],[SALES_REP]])</f>
        <v>2.0408163265306121E-2</v>
      </c>
      <c r="D69" t="s">
        <v>58</v>
      </c>
      <c r="E69" t="s">
        <v>42</v>
      </c>
      <c r="F69" t="str">
        <f t="shared" si="7"/>
        <v>Hero</v>
      </c>
      <c r="G69">
        <f>1/COUNTIFS(SalesTable[[BRANDS ]],SalesTable[[#This Row],[BRANDS ]])</f>
        <v>6.7114093959731542E-3</v>
      </c>
      <c r="H69">
        <v>150</v>
      </c>
      <c r="I69">
        <v>200</v>
      </c>
      <c r="J69">
        <v>712</v>
      </c>
      <c r="K69">
        <v>142400</v>
      </c>
      <c r="L69">
        <v>35600</v>
      </c>
      <c r="M69">
        <f t="shared" si="8"/>
        <v>0.25</v>
      </c>
      <c r="N69">
        <f t="shared" si="9"/>
        <v>178000</v>
      </c>
      <c r="O69" t="s">
        <v>31</v>
      </c>
      <c r="P69" t="str">
        <f t="shared" si="10"/>
        <v>Francophone</v>
      </c>
      <c r="Q69" t="s">
        <v>26</v>
      </c>
      <c r="R69" t="str">
        <f t="shared" si="13"/>
        <v>West</v>
      </c>
      <c r="S69" t="s">
        <v>53</v>
      </c>
      <c r="T69" t="str">
        <f t="shared" si="11"/>
        <v>Aug</v>
      </c>
      <c r="U69" t="str">
        <f t="shared" si="12"/>
        <v>Q3</v>
      </c>
      <c r="V69">
        <v>2019</v>
      </c>
    </row>
    <row r="70" spans="1:22">
      <c r="A70">
        <v>10169</v>
      </c>
      <c r="B70" t="s">
        <v>22</v>
      </c>
      <c r="C70">
        <f>1/COUNTIFS(SalesTable[SALES_REP],SalesTable[[#This Row],[SALES_REP]])</f>
        <v>8.4745762711864406E-3</v>
      </c>
      <c r="D70" t="s">
        <v>23</v>
      </c>
      <c r="E70" t="s">
        <v>46</v>
      </c>
      <c r="F70" t="str">
        <f t="shared" si="7"/>
        <v>Beta Malt</v>
      </c>
      <c r="G70">
        <f>1/COUNTIFS(SalesTable[[BRANDS ]],SalesTable[[#This Row],[BRANDS ]])</f>
        <v>6.7114093959731542E-3</v>
      </c>
      <c r="H70">
        <v>80</v>
      </c>
      <c r="I70">
        <v>150</v>
      </c>
      <c r="J70">
        <v>768</v>
      </c>
      <c r="K70">
        <v>115200</v>
      </c>
      <c r="L70">
        <v>53760</v>
      </c>
      <c r="M70">
        <f t="shared" si="8"/>
        <v>0.46666666666666667</v>
      </c>
      <c r="N70">
        <f t="shared" si="9"/>
        <v>168960</v>
      </c>
      <c r="O70" t="s">
        <v>37</v>
      </c>
      <c r="P70" t="str">
        <f t="shared" si="10"/>
        <v>Francophone</v>
      </c>
      <c r="Q70" t="s">
        <v>32</v>
      </c>
      <c r="R70" t="str">
        <f t="shared" si="13"/>
        <v>South South</v>
      </c>
      <c r="S70" t="s">
        <v>56</v>
      </c>
      <c r="T70" t="str">
        <f t="shared" si="11"/>
        <v>Sep</v>
      </c>
      <c r="U70" t="str">
        <f t="shared" si="12"/>
        <v>Q3</v>
      </c>
      <c r="V70">
        <v>2017</v>
      </c>
    </row>
    <row r="71" spans="1:22">
      <c r="A71">
        <v>10170</v>
      </c>
      <c r="B71" t="s">
        <v>22</v>
      </c>
      <c r="C71">
        <f>1/COUNTIFS(SalesTable[SALES_REP],SalesTable[[#This Row],[SALES_REP]])</f>
        <v>8.4745762711864406E-3</v>
      </c>
      <c r="D71" t="s">
        <v>23</v>
      </c>
      <c r="E71" t="s">
        <v>51</v>
      </c>
      <c r="F71" t="str">
        <f t="shared" si="7"/>
        <v>Grand Malt</v>
      </c>
      <c r="G71">
        <f>1/COUNTIFS(SalesTable[[BRANDS ]],SalesTable[[#This Row],[BRANDS ]])</f>
        <v>6.7114093959731542E-3</v>
      </c>
      <c r="H71">
        <v>90</v>
      </c>
      <c r="I71">
        <v>150</v>
      </c>
      <c r="J71">
        <v>940</v>
      </c>
      <c r="K71">
        <v>141000</v>
      </c>
      <c r="L71">
        <v>56400</v>
      </c>
      <c r="M71">
        <f t="shared" si="8"/>
        <v>0.4</v>
      </c>
      <c r="N71">
        <f t="shared" si="9"/>
        <v>197400</v>
      </c>
      <c r="O71" t="s">
        <v>43</v>
      </c>
      <c r="P71" t="str">
        <f t="shared" si="10"/>
        <v>Francophone</v>
      </c>
      <c r="Q71" t="s">
        <v>38</v>
      </c>
      <c r="R71" t="str">
        <f t="shared" si="13"/>
        <v>North West</v>
      </c>
      <c r="S71" t="s">
        <v>59</v>
      </c>
      <c r="T71" t="str">
        <f t="shared" si="11"/>
        <v>Oct</v>
      </c>
      <c r="U71" t="str">
        <f t="shared" si="12"/>
        <v>Q4</v>
      </c>
      <c r="V71">
        <v>2018</v>
      </c>
    </row>
    <row r="72" spans="1:22">
      <c r="A72">
        <v>10171</v>
      </c>
      <c r="B72" t="s">
        <v>66</v>
      </c>
      <c r="C72">
        <f>1/COUNTIFS(SalesTable[SALES_REP],SalesTable[[#This Row],[SALES_REP]])</f>
        <v>1.4492753623188406E-2</v>
      </c>
      <c r="D72" t="s">
        <v>67</v>
      </c>
      <c r="E72" t="s">
        <v>18</v>
      </c>
      <c r="F72" t="str">
        <f t="shared" si="7"/>
        <v>Trophy</v>
      </c>
      <c r="G72">
        <f>1/COUNTIFS(SalesTable[[BRANDS ]],SalesTable[[#This Row],[BRANDS ]])</f>
        <v>6.6666666666666671E-3</v>
      </c>
      <c r="H72">
        <v>150</v>
      </c>
      <c r="I72">
        <v>200</v>
      </c>
      <c r="J72">
        <v>948</v>
      </c>
      <c r="K72">
        <v>189600</v>
      </c>
      <c r="L72">
        <v>47400</v>
      </c>
      <c r="M72">
        <f t="shared" si="8"/>
        <v>0.25</v>
      </c>
      <c r="N72">
        <f t="shared" si="9"/>
        <v>237000</v>
      </c>
      <c r="O72" t="s">
        <v>19</v>
      </c>
      <c r="P72" t="str">
        <f t="shared" si="10"/>
        <v>Anglophone</v>
      </c>
      <c r="Q72" t="s">
        <v>44</v>
      </c>
      <c r="R72" t="str">
        <f t="shared" si="13"/>
        <v>North Central</v>
      </c>
      <c r="S72" t="s">
        <v>62</v>
      </c>
      <c r="T72" t="str">
        <f t="shared" si="11"/>
        <v>Nov</v>
      </c>
      <c r="U72" t="str">
        <f t="shared" si="12"/>
        <v>Q4</v>
      </c>
      <c r="V72">
        <v>2018</v>
      </c>
    </row>
    <row r="73" spans="1:22">
      <c r="A73">
        <v>10172</v>
      </c>
      <c r="B73" t="s">
        <v>34</v>
      </c>
      <c r="C73">
        <f>1/COUNTIFS(SalesTable[SALES_REP],SalesTable[[#This Row],[SALES_REP]])</f>
        <v>5.3763440860215058E-3</v>
      </c>
      <c r="D73" t="s">
        <v>35</v>
      </c>
      <c r="E73" t="s">
        <v>24</v>
      </c>
      <c r="F73" t="str">
        <f t="shared" si="7"/>
        <v>Budweiser</v>
      </c>
      <c r="G73">
        <f>1/COUNTIFS(SalesTable[[BRANDS ]],SalesTable[[#This Row],[BRANDS ]])</f>
        <v>6.6666666666666671E-3</v>
      </c>
      <c r="H73">
        <v>250</v>
      </c>
      <c r="I73">
        <v>500</v>
      </c>
      <c r="J73">
        <v>869</v>
      </c>
      <c r="K73">
        <v>434500</v>
      </c>
      <c r="L73">
        <v>217250</v>
      </c>
      <c r="M73">
        <f t="shared" si="8"/>
        <v>0.5</v>
      </c>
      <c r="N73">
        <f t="shared" si="9"/>
        <v>651750</v>
      </c>
      <c r="O73" t="s">
        <v>25</v>
      </c>
      <c r="P73" t="str">
        <f t="shared" si="10"/>
        <v>Anglophone</v>
      </c>
      <c r="Q73" t="s">
        <v>47</v>
      </c>
      <c r="R73" t="str">
        <f t="shared" si="13"/>
        <v>North Central</v>
      </c>
      <c r="S73" t="s">
        <v>63</v>
      </c>
      <c r="T73" t="str">
        <f t="shared" si="11"/>
        <v>Dec</v>
      </c>
      <c r="U73" t="str">
        <f t="shared" si="12"/>
        <v>Q4</v>
      </c>
      <c r="V73">
        <v>2018</v>
      </c>
    </row>
    <row r="74" spans="1:22">
      <c r="A74">
        <v>10173</v>
      </c>
      <c r="B74" t="s">
        <v>54</v>
      </c>
      <c r="C74">
        <f>1/COUNTIFS(SalesTable[SALES_REP],SalesTable[[#This Row],[SALES_REP]])</f>
        <v>1.2658227848101266E-2</v>
      </c>
      <c r="D74" t="s">
        <v>55</v>
      </c>
      <c r="E74" t="s">
        <v>30</v>
      </c>
      <c r="F74" t="str">
        <f t="shared" si="7"/>
        <v>Castle Lite</v>
      </c>
      <c r="G74">
        <f>1/COUNTIFS(SalesTable[[BRANDS ]],SalesTable[[#This Row],[BRANDS ]])</f>
        <v>6.6666666666666671E-3</v>
      </c>
      <c r="H74">
        <v>180</v>
      </c>
      <c r="I74">
        <v>450</v>
      </c>
      <c r="J74">
        <v>727</v>
      </c>
      <c r="K74">
        <v>327150</v>
      </c>
      <c r="L74">
        <v>196290</v>
      </c>
      <c r="M74">
        <f t="shared" si="8"/>
        <v>0.6</v>
      </c>
      <c r="N74">
        <f t="shared" si="9"/>
        <v>523440</v>
      </c>
      <c r="O74" t="s">
        <v>31</v>
      </c>
      <c r="P74" t="str">
        <f t="shared" si="10"/>
        <v>Francophone</v>
      </c>
      <c r="Q74" t="s">
        <v>20</v>
      </c>
      <c r="R74" t="str">
        <f t="shared" si="13"/>
        <v>South East</v>
      </c>
      <c r="S74" t="s">
        <v>21</v>
      </c>
      <c r="T74" t="str">
        <f t="shared" si="11"/>
        <v>Jan</v>
      </c>
      <c r="U74" t="str">
        <f t="shared" si="12"/>
        <v>Q1</v>
      </c>
      <c r="V74">
        <v>2019</v>
      </c>
    </row>
    <row r="75" spans="1:22">
      <c r="A75">
        <v>10174</v>
      </c>
      <c r="B75" t="s">
        <v>66</v>
      </c>
      <c r="C75">
        <f>1/COUNTIFS(SalesTable[SALES_REP],SalesTable[[#This Row],[SALES_REP]])</f>
        <v>1.4492753623188406E-2</v>
      </c>
      <c r="D75" t="s">
        <v>67</v>
      </c>
      <c r="E75" t="s">
        <v>36</v>
      </c>
      <c r="F75" t="str">
        <f t="shared" si="7"/>
        <v>Eagle Lager</v>
      </c>
      <c r="G75">
        <f>1/COUNTIFS(SalesTable[[BRANDS ]],SalesTable[[#This Row],[BRANDS ]])</f>
        <v>6.6666666666666671E-3</v>
      </c>
      <c r="H75">
        <v>170</v>
      </c>
      <c r="I75">
        <v>250</v>
      </c>
      <c r="J75">
        <v>833</v>
      </c>
      <c r="K75">
        <v>208250</v>
      </c>
      <c r="L75">
        <v>66640</v>
      </c>
      <c r="M75">
        <f t="shared" si="8"/>
        <v>0.32</v>
      </c>
      <c r="N75">
        <f t="shared" si="9"/>
        <v>274890</v>
      </c>
      <c r="O75" t="s">
        <v>37</v>
      </c>
      <c r="P75" t="str">
        <f t="shared" si="10"/>
        <v>Francophone</v>
      </c>
      <c r="Q75" t="s">
        <v>26</v>
      </c>
      <c r="R75" t="str">
        <f t="shared" si="13"/>
        <v>West</v>
      </c>
      <c r="S75" t="s">
        <v>27</v>
      </c>
      <c r="T75" t="str">
        <f t="shared" si="11"/>
        <v>Feb</v>
      </c>
      <c r="U75" t="str">
        <f t="shared" si="12"/>
        <v>Q1</v>
      </c>
      <c r="V75">
        <v>2018</v>
      </c>
    </row>
    <row r="76" spans="1:22">
      <c r="A76">
        <v>10175</v>
      </c>
      <c r="B76" t="s">
        <v>28</v>
      </c>
      <c r="C76">
        <f>1/COUNTIFS(SalesTable[SALES_REP],SalesTable[[#This Row],[SALES_REP]])</f>
        <v>9.3457943925233638E-3</v>
      </c>
      <c r="D76" t="s">
        <v>29</v>
      </c>
      <c r="E76" t="s">
        <v>42</v>
      </c>
      <c r="F76" t="str">
        <f t="shared" si="7"/>
        <v>Hero</v>
      </c>
      <c r="G76">
        <f>1/COUNTIFS(SalesTable[[BRANDS ]],SalesTable[[#This Row],[BRANDS ]])</f>
        <v>6.7114093959731542E-3</v>
      </c>
      <c r="H76">
        <v>150</v>
      </c>
      <c r="I76">
        <v>200</v>
      </c>
      <c r="J76">
        <v>974</v>
      </c>
      <c r="K76">
        <v>194800</v>
      </c>
      <c r="L76">
        <v>48700</v>
      </c>
      <c r="M76">
        <f t="shared" si="8"/>
        <v>0.25</v>
      </c>
      <c r="N76">
        <f t="shared" si="9"/>
        <v>243500</v>
      </c>
      <c r="O76" t="s">
        <v>43</v>
      </c>
      <c r="P76" t="str">
        <f t="shared" si="10"/>
        <v>Francophone</v>
      </c>
      <c r="Q76" t="s">
        <v>32</v>
      </c>
      <c r="R76" t="str">
        <f t="shared" si="13"/>
        <v>South South</v>
      </c>
      <c r="S76" t="s">
        <v>33</v>
      </c>
      <c r="T76" t="str">
        <f t="shared" si="11"/>
        <v>Mar</v>
      </c>
      <c r="U76" t="str">
        <f t="shared" si="12"/>
        <v>Q1</v>
      </c>
      <c r="V76">
        <v>2018</v>
      </c>
    </row>
    <row r="77" spans="1:22">
      <c r="A77">
        <v>10176</v>
      </c>
      <c r="B77" t="s">
        <v>22</v>
      </c>
      <c r="C77">
        <f>1/COUNTIFS(SalesTable[SALES_REP],SalesTable[[#This Row],[SALES_REP]])</f>
        <v>8.4745762711864406E-3</v>
      </c>
      <c r="D77" t="s">
        <v>23</v>
      </c>
      <c r="E77" t="s">
        <v>46</v>
      </c>
      <c r="F77" t="str">
        <f t="shared" si="7"/>
        <v>Beta Malt</v>
      </c>
      <c r="G77">
        <f>1/COUNTIFS(SalesTable[[BRANDS ]],SalesTable[[#This Row],[BRANDS ]])</f>
        <v>6.7114093959731542E-3</v>
      </c>
      <c r="H77">
        <v>80</v>
      </c>
      <c r="I77">
        <v>150</v>
      </c>
      <c r="J77">
        <v>713</v>
      </c>
      <c r="K77">
        <v>106950</v>
      </c>
      <c r="L77">
        <v>49910</v>
      </c>
      <c r="M77">
        <f t="shared" si="8"/>
        <v>0.46666666666666667</v>
      </c>
      <c r="N77">
        <f t="shared" si="9"/>
        <v>156860</v>
      </c>
      <c r="O77" t="s">
        <v>19</v>
      </c>
      <c r="P77" t="str">
        <f t="shared" si="10"/>
        <v>Anglophone</v>
      </c>
      <c r="Q77" t="s">
        <v>38</v>
      </c>
      <c r="R77" t="str">
        <f t="shared" si="13"/>
        <v>North West</v>
      </c>
      <c r="S77" t="s">
        <v>39</v>
      </c>
      <c r="T77" t="str">
        <f t="shared" si="11"/>
        <v>Apr</v>
      </c>
      <c r="U77" t="str">
        <f t="shared" si="12"/>
        <v>Q2</v>
      </c>
      <c r="V77">
        <v>2017</v>
      </c>
    </row>
    <row r="78" spans="1:22">
      <c r="A78">
        <v>10177</v>
      </c>
      <c r="B78" t="s">
        <v>28</v>
      </c>
      <c r="C78">
        <f>1/COUNTIFS(SalesTable[SALES_REP],SalesTable[[#This Row],[SALES_REP]])</f>
        <v>9.3457943925233638E-3</v>
      </c>
      <c r="D78" t="s">
        <v>29</v>
      </c>
      <c r="E78" t="s">
        <v>51</v>
      </c>
      <c r="F78" t="str">
        <f t="shared" si="7"/>
        <v>Grand Malt</v>
      </c>
      <c r="G78">
        <f>1/COUNTIFS(SalesTable[[BRANDS ]],SalesTable[[#This Row],[BRANDS ]])</f>
        <v>6.7114093959731542E-3</v>
      </c>
      <c r="H78">
        <v>90</v>
      </c>
      <c r="I78">
        <v>150</v>
      </c>
      <c r="J78">
        <v>729</v>
      </c>
      <c r="K78">
        <v>109350</v>
      </c>
      <c r="L78">
        <v>43740</v>
      </c>
      <c r="M78">
        <f t="shared" si="8"/>
        <v>0.4</v>
      </c>
      <c r="N78">
        <f t="shared" si="9"/>
        <v>153090</v>
      </c>
      <c r="O78" t="s">
        <v>25</v>
      </c>
      <c r="P78" t="str">
        <f t="shared" si="10"/>
        <v>Anglophone</v>
      </c>
      <c r="Q78" t="s">
        <v>44</v>
      </c>
      <c r="R78" t="str">
        <f t="shared" si="13"/>
        <v>North Central</v>
      </c>
      <c r="S78" t="s">
        <v>45</v>
      </c>
      <c r="T78" t="str">
        <f t="shared" si="11"/>
        <v>May</v>
      </c>
      <c r="U78" t="str">
        <f t="shared" si="12"/>
        <v>Q2</v>
      </c>
      <c r="V78">
        <v>2017</v>
      </c>
    </row>
    <row r="79" spans="1:22">
      <c r="A79">
        <v>10178</v>
      </c>
      <c r="B79" t="s">
        <v>49</v>
      </c>
      <c r="C79">
        <f>1/COUNTIFS(SalesTable[SALES_REP],SalesTable[[#This Row],[SALES_REP]])</f>
        <v>1.7241379310344827E-2</v>
      </c>
      <c r="D79" t="s">
        <v>50</v>
      </c>
      <c r="E79" t="s">
        <v>18</v>
      </c>
      <c r="F79" t="str">
        <f t="shared" si="7"/>
        <v>Trophy</v>
      </c>
      <c r="G79">
        <f>1/COUNTIFS(SalesTable[[BRANDS ]],SalesTable[[#This Row],[BRANDS ]])</f>
        <v>6.6666666666666671E-3</v>
      </c>
      <c r="H79">
        <v>150</v>
      </c>
      <c r="I79">
        <v>200</v>
      </c>
      <c r="J79">
        <v>946</v>
      </c>
      <c r="K79">
        <v>189200</v>
      </c>
      <c r="L79">
        <v>47300</v>
      </c>
      <c r="M79">
        <f t="shared" si="8"/>
        <v>0.25</v>
      </c>
      <c r="N79">
        <f t="shared" si="9"/>
        <v>236500</v>
      </c>
      <c r="O79" t="s">
        <v>31</v>
      </c>
      <c r="P79" t="str">
        <f t="shared" si="10"/>
        <v>Francophone</v>
      </c>
      <c r="Q79" t="s">
        <v>47</v>
      </c>
      <c r="R79" t="str">
        <f t="shared" si="13"/>
        <v>North Central</v>
      </c>
      <c r="S79" t="s">
        <v>48</v>
      </c>
      <c r="T79" t="str">
        <f t="shared" si="11"/>
        <v>Jun</v>
      </c>
      <c r="U79" t="str">
        <f t="shared" si="12"/>
        <v>Q2</v>
      </c>
      <c r="V79">
        <v>2019</v>
      </c>
    </row>
    <row r="80" spans="1:22">
      <c r="A80">
        <v>10179</v>
      </c>
      <c r="B80" t="s">
        <v>40</v>
      </c>
      <c r="C80">
        <f>1/COUNTIFS(SalesTable[SALES_REP],SalesTable[[#This Row],[SALES_REP]])</f>
        <v>9.3457943925233638E-3</v>
      </c>
      <c r="D80" t="s">
        <v>41</v>
      </c>
      <c r="E80" t="s">
        <v>24</v>
      </c>
      <c r="F80" t="str">
        <f t="shared" si="7"/>
        <v>Budweiser</v>
      </c>
      <c r="G80">
        <f>1/COUNTIFS(SalesTable[[BRANDS ]],SalesTable[[#This Row],[BRANDS ]])</f>
        <v>6.6666666666666671E-3</v>
      </c>
      <c r="H80">
        <v>250</v>
      </c>
      <c r="I80">
        <v>500</v>
      </c>
      <c r="J80">
        <v>739</v>
      </c>
      <c r="K80">
        <v>369500</v>
      </c>
      <c r="L80">
        <v>184750</v>
      </c>
      <c r="M80">
        <f t="shared" si="8"/>
        <v>0.5</v>
      </c>
      <c r="N80">
        <f t="shared" si="9"/>
        <v>554250</v>
      </c>
      <c r="O80" t="s">
        <v>37</v>
      </c>
      <c r="P80" t="str">
        <f t="shared" si="10"/>
        <v>Francophone</v>
      </c>
      <c r="Q80" t="s">
        <v>20</v>
      </c>
      <c r="R80" t="str">
        <f t="shared" si="13"/>
        <v>South East</v>
      </c>
      <c r="S80" t="s">
        <v>52</v>
      </c>
      <c r="T80" t="str">
        <f t="shared" si="11"/>
        <v>Jul</v>
      </c>
      <c r="U80" t="str">
        <f t="shared" si="12"/>
        <v>Q3</v>
      </c>
      <c r="V80">
        <v>2017</v>
      </c>
    </row>
    <row r="81" spans="1:22">
      <c r="A81">
        <v>10180</v>
      </c>
      <c r="B81" t="s">
        <v>16</v>
      </c>
      <c r="C81">
        <f>1/COUNTIFS(SalesTable[SALES_REP],SalesTable[[#This Row],[SALES_REP]])</f>
        <v>7.3529411764705881E-3</v>
      </c>
      <c r="D81" t="s">
        <v>17</v>
      </c>
      <c r="E81" t="s">
        <v>30</v>
      </c>
      <c r="F81" t="str">
        <f t="shared" si="7"/>
        <v>Castle Lite</v>
      </c>
      <c r="G81">
        <f>1/COUNTIFS(SalesTable[[BRANDS ]],SalesTable[[#This Row],[BRANDS ]])</f>
        <v>6.6666666666666671E-3</v>
      </c>
      <c r="H81">
        <v>180</v>
      </c>
      <c r="I81">
        <v>450</v>
      </c>
      <c r="J81">
        <v>795</v>
      </c>
      <c r="K81">
        <v>357750</v>
      </c>
      <c r="L81">
        <v>214650</v>
      </c>
      <c r="M81">
        <f t="shared" si="8"/>
        <v>0.6</v>
      </c>
      <c r="N81">
        <f t="shared" si="9"/>
        <v>572400</v>
      </c>
      <c r="O81" t="s">
        <v>43</v>
      </c>
      <c r="P81" t="str">
        <f t="shared" si="10"/>
        <v>Francophone</v>
      </c>
      <c r="Q81" t="s">
        <v>26</v>
      </c>
      <c r="R81" t="str">
        <f t="shared" si="13"/>
        <v>West</v>
      </c>
      <c r="S81" t="s">
        <v>53</v>
      </c>
      <c r="T81" t="str">
        <f t="shared" si="11"/>
        <v>Aug</v>
      </c>
      <c r="U81" t="str">
        <f t="shared" si="12"/>
        <v>Q3</v>
      </c>
      <c r="V81">
        <v>2019</v>
      </c>
    </row>
    <row r="82" spans="1:22">
      <c r="A82">
        <v>10181</v>
      </c>
      <c r="B82" t="s">
        <v>16</v>
      </c>
      <c r="C82">
        <f>1/COUNTIFS(SalesTable[SALES_REP],SalesTable[[#This Row],[SALES_REP]])</f>
        <v>7.3529411764705881E-3</v>
      </c>
      <c r="D82" t="s">
        <v>17</v>
      </c>
      <c r="E82" t="s">
        <v>36</v>
      </c>
      <c r="F82" t="str">
        <f t="shared" si="7"/>
        <v>Eagle Lager</v>
      </c>
      <c r="G82">
        <f>1/COUNTIFS(SalesTable[[BRANDS ]],SalesTable[[#This Row],[BRANDS ]])</f>
        <v>6.6666666666666671E-3</v>
      </c>
      <c r="H82">
        <v>170</v>
      </c>
      <c r="I82">
        <v>250</v>
      </c>
      <c r="J82">
        <v>701</v>
      </c>
      <c r="K82">
        <v>175250</v>
      </c>
      <c r="L82">
        <v>56080</v>
      </c>
      <c r="M82">
        <f t="shared" si="8"/>
        <v>0.32</v>
      </c>
      <c r="N82">
        <f t="shared" si="9"/>
        <v>231330</v>
      </c>
      <c r="O82" t="s">
        <v>19</v>
      </c>
      <c r="P82" t="str">
        <f t="shared" si="10"/>
        <v>Anglophone</v>
      </c>
      <c r="Q82" t="s">
        <v>32</v>
      </c>
      <c r="R82" t="str">
        <f t="shared" si="13"/>
        <v>South South</v>
      </c>
      <c r="S82" t="s">
        <v>56</v>
      </c>
      <c r="T82" t="str">
        <f t="shared" si="11"/>
        <v>Sep</v>
      </c>
      <c r="U82" t="str">
        <f t="shared" si="12"/>
        <v>Q3</v>
      </c>
      <c r="V82">
        <v>2018</v>
      </c>
    </row>
    <row r="83" spans="1:22">
      <c r="A83">
        <v>10182</v>
      </c>
      <c r="B83" t="s">
        <v>40</v>
      </c>
      <c r="C83">
        <f>1/COUNTIFS(SalesTable[SALES_REP],SalesTable[[#This Row],[SALES_REP]])</f>
        <v>9.3457943925233638E-3</v>
      </c>
      <c r="D83" t="s">
        <v>41</v>
      </c>
      <c r="E83" t="s">
        <v>42</v>
      </c>
      <c r="F83" t="str">
        <f t="shared" si="7"/>
        <v>Hero</v>
      </c>
      <c r="G83">
        <f>1/COUNTIFS(SalesTable[[BRANDS ]],SalesTable[[#This Row],[BRANDS ]])</f>
        <v>6.7114093959731542E-3</v>
      </c>
      <c r="H83">
        <v>150</v>
      </c>
      <c r="I83">
        <v>200</v>
      </c>
      <c r="J83">
        <v>773</v>
      </c>
      <c r="K83">
        <v>154600</v>
      </c>
      <c r="L83">
        <v>38650</v>
      </c>
      <c r="M83">
        <f t="shared" si="8"/>
        <v>0.25</v>
      </c>
      <c r="N83">
        <f t="shared" si="9"/>
        <v>193250</v>
      </c>
      <c r="O83" t="s">
        <v>25</v>
      </c>
      <c r="P83" t="str">
        <f t="shared" si="10"/>
        <v>Anglophone</v>
      </c>
      <c r="Q83" t="s">
        <v>38</v>
      </c>
      <c r="R83" t="str">
        <f t="shared" si="13"/>
        <v>North West</v>
      </c>
      <c r="S83" t="s">
        <v>59</v>
      </c>
      <c r="T83" t="str">
        <f t="shared" si="11"/>
        <v>Oct</v>
      </c>
      <c r="U83" t="str">
        <f t="shared" si="12"/>
        <v>Q4</v>
      </c>
      <c r="V83">
        <v>2019</v>
      </c>
    </row>
    <row r="84" spans="1:22">
      <c r="A84">
        <v>10183</v>
      </c>
      <c r="B84" t="s">
        <v>34</v>
      </c>
      <c r="C84">
        <f>1/COUNTIFS(SalesTable[SALES_REP],SalesTable[[#This Row],[SALES_REP]])</f>
        <v>5.3763440860215058E-3</v>
      </c>
      <c r="D84" t="s">
        <v>35</v>
      </c>
      <c r="E84" t="s">
        <v>46</v>
      </c>
      <c r="F84" t="str">
        <f t="shared" si="7"/>
        <v>Beta Malt</v>
      </c>
      <c r="G84">
        <f>1/COUNTIFS(SalesTable[[BRANDS ]],SalesTable[[#This Row],[BRANDS ]])</f>
        <v>6.7114093959731542E-3</v>
      </c>
      <c r="H84">
        <v>80</v>
      </c>
      <c r="I84">
        <v>150</v>
      </c>
      <c r="J84">
        <v>801</v>
      </c>
      <c r="K84">
        <v>120150</v>
      </c>
      <c r="L84">
        <v>56070</v>
      </c>
      <c r="M84">
        <f t="shared" si="8"/>
        <v>0.46666666666666667</v>
      </c>
      <c r="N84">
        <f t="shared" si="9"/>
        <v>176220</v>
      </c>
      <c r="O84" t="s">
        <v>31</v>
      </c>
      <c r="P84" t="str">
        <f t="shared" si="10"/>
        <v>Francophone</v>
      </c>
      <c r="Q84" t="s">
        <v>44</v>
      </c>
      <c r="R84" t="str">
        <f t="shared" si="13"/>
        <v>North Central</v>
      </c>
      <c r="S84" t="s">
        <v>62</v>
      </c>
      <c r="T84" t="str">
        <f t="shared" si="11"/>
        <v>Nov</v>
      </c>
      <c r="U84" t="str">
        <f t="shared" si="12"/>
        <v>Q4</v>
      </c>
      <c r="V84">
        <v>2018</v>
      </c>
    </row>
    <row r="85" spans="1:22">
      <c r="A85">
        <v>10184</v>
      </c>
      <c r="B85" t="s">
        <v>54</v>
      </c>
      <c r="C85">
        <f>1/COUNTIFS(SalesTable[SALES_REP],SalesTable[[#This Row],[SALES_REP]])</f>
        <v>1.2658227848101266E-2</v>
      </c>
      <c r="D85" t="s">
        <v>55</v>
      </c>
      <c r="E85" t="s">
        <v>51</v>
      </c>
      <c r="F85" t="str">
        <f t="shared" si="7"/>
        <v>Grand Malt</v>
      </c>
      <c r="G85">
        <f>1/COUNTIFS(SalesTable[[BRANDS ]],SalesTable[[#This Row],[BRANDS ]])</f>
        <v>6.7114093959731542E-3</v>
      </c>
      <c r="H85">
        <v>90</v>
      </c>
      <c r="I85">
        <v>150</v>
      </c>
      <c r="J85">
        <v>892</v>
      </c>
      <c r="K85">
        <v>133800</v>
      </c>
      <c r="L85">
        <v>53520</v>
      </c>
      <c r="M85">
        <f t="shared" si="8"/>
        <v>0.4</v>
      </c>
      <c r="N85">
        <f t="shared" si="9"/>
        <v>187320</v>
      </c>
      <c r="O85" t="s">
        <v>37</v>
      </c>
      <c r="P85" t="str">
        <f t="shared" si="10"/>
        <v>Francophone</v>
      </c>
      <c r="Q85" t="s">
        <v>47</v>
      </c>
      <c r="R85" t="str">
        <f t="shared" si="13"/>
        <v>North Central</v>
      </c>
      <c r="S85" t="s">
        <v>63</v>
      </c>
      <c r="T85" t="str">
        <f t="shared" si="11"/>
        <v>Dec</v>
      </c>
      <c r="U85" t="str">
        <f t="shared" si="12"/>
        <v>Q4</v>
      </c>
      <c r="V85">
        <v>2017</v>
      </c>
    </row>
    <row r="86" spans="1:22">
      <c r="A86">
        <v>10185</v>
      </c>
      <c r="B86" t="s">
        <v>66</v>
      </c>
      <c r="C86">
        <f>1/COUNTIFS(SalesTable[SALES_REP],SalesTable[[#This Row],[SALES_REP]])</f>
        <v>1.4492753623188406E-2</v>
      </c>
      <c r="D86" t="s">
        <v>67</v>
      </c>
      <c r="E86" t="s">
        <v>18</v>
      </c>
      <c r="F86" t="str">
        <f t="shared" si="7"/>
        <v>Trophy</v>
      </c>
      <c r="G86">
        <f>1/COUNTIFS(SalesTable[[BRANDS ]],SalesTable[[#This Row],[BRANDS ]])</f>
        <v>6.6666666666666671E-3</v>
      </c>
      <c r="H86">
        <v>150</v>
      </c>
      <c r="I86">
        <v>200</v>
      </c>
      <c r="J86">
        <v>739</v>
      </c>
      <c r="K86">
        <v>147800</v>
      </c>
      <c r="L86">
        <v>36950</v>
      </c>
      <c r="M86">
        <f t="shared" si="8"/>
        <v>0.25</v>
      </c>
      <c r="N86">
        <f t="shared" si="9"/>
        <v>184750</v>
      </c>
      <c r="O86" t="s">
        <v>43</v>
      </c>
      <c r="P86" t="str">
        <f t="shared" si="10"/>
        <v>Francophone</v>
      </c>
      <c r="Q86" t="s">
        <v>20</v>
      </c>
      <c r="R86" t="str">
        <f t="shared" si="13"/>
        <v>South East</v>
      </c>
      <c r="S86" t="s">
        <v>21</v>
      </c>
      <c r="T86" t="str">
        <f t="shared" si="11"/>
        <v>Jan</v>
      </c>
      <c r="U86" t="str">
        <f t="shared" si="12"/>
        <v>Q1</v>
      </c>
      <c r="V86">
        <v>2018</v>
      </c>
    </row>
    <row r="87" spans="1:22">
      <c r="A87">
        <v>10186</v>
      </c>
      <c r="B87" t="s">
        <v>28</v>
      </c>
      <c r="C87">
        <f>1/COUNTIFS(SalesTable[SALES_REP],SalesTable[[#This Row],[SALES_REP]])</f>
        <v>9.3457943925233638E-3</v>
      </c>
      <c r="D87" t="s">
        <v>29</v>
      </c>
      <c r="E87" t="s">
        <v>24</v>
      </c>
      <c r="F87" t="str">
        <f t="shared" si="7"/>
        <v>Budweiser</v>
      </c>
      <c r="G87">
        <f>1/COUNTIFS(SalesTable[[BRANDS ]],SalesTable[[#This Row],[BRANDS ]])</f>
        <v>6.6666666666666671E-3</v>
      </c>
      <c r="H87">
        <v>250</v>
      </c>
      <c r="I87">
        <v>500</v>
      </c>
      <c r="J87">
        <v>704</v>
      </c>
      <c r="K87">
        <v>352000</v>
      </c>
      <c r="L87">
        <v>176000</v>
      </c>
      <c r="M87">
        <f t="shared" si="8"/>
        <v>0.5</v>
      </c>
      <c r="N87">
        <f t="shared" si="9"/>
        <v>528000</v>
      </c>
      <c r="O87" t="s">
        <v>19</v>
      </c>
      <c r="P87" t="str">
        <f t="shared" si="10"/>
        <v>Anglophone</v>
      </c>
      <c r="Q87" t="s">
        <v>26</v>
      </c>
      <c r="R87" t="str">
        <f t="shared" si="13"/>
        <v>West</v>
      </c>
      <c r="S87" t="s">
        <v>27</v>
      </c>
      <c r="T87" t="str">
        <f t="shared" si="11"/>
        <v>Feb</v>
      </c>
      <c r="U87" t="str">
        <f t="shared" si="12"/>
        <v>Q1</v>
      </c>
      <c r="V87">
        <v>2018</v>
      </c>
    </row>
    <row r="88" spans="1:22">
      <c r="A88">
        <v>10187</v>
      </c>
      <c r="B88" t="s">
        <v>22</v>
      </c>
      <c r="C88">
        <f>1/COUNTIFS(SalesTable[SALES_REP],SalesTable[[#This Row],[SALES_REP]])</f>
        <v>8.4745762711864406E-3</v>
      </c>
      <c r="D88" t="s">
        <v>23</v>
      </c>
      <c r="E88" t="s">
        <v>30</v>
      </c>
      <c r="F88" t="str">
        <f t="shared" si="7"/>
        <v>Castle Lite</v>
      </c>
      <c r="G88">
        <f>1/COUNTIFS(SalesTable[[BRANDS ]],SalesTable[[#This Row],[BRANDS ]])</f>
        <v>6.6666666666666671E-3</v>
      </c>
      <c r="H88">
        <v>180</v>
      </c>
      <c r="I88">
        <v>450</v>
      </c>
      <c r="J88">
        <v>879</v>
      </c>
      <c r="K88">
        <v>395550</v>
      </c>
      <c r="L88">
        <v>237330</v>
      </c>
      <c r="M88">
        <f t="shared" si="8"/>
        <v>0.6</v>
      </c>
      <c r="N88">
        <f t="shared" si="9"/>
        <v>632880</v>
      </c>
      <c r="O88" t="s">
        <v>25</v>
      </c>
      <c r="P88" t="str">
        <f t="shared" si="10"/>
        <v>Anglophone</v>
      </c>
      <c r="Q88" t="s">
        <v>32</v>
      </c>
      <c r="R88" t="str">
        <f t="shared" si="13"/>
        <v>South South</v>
      </c>
      <c r="S88" t="s">
        <v>33</v>
      </c>
      <c r="T88" t="str">
        <f t="shared" si="11"/>
        <v>Mar</v>
      </c>
      <c r="U88" t="str">
        <f t="shared" si="12"/>
        <v>Q1</v>
      </c>
      <c r="V88">
        <v>2018</v>
      </c>
    </row>
    <row r="89" spans="1:22">
      <c r="A89">
        <v>10188</v>
      </c>
      <c r="B89" t="s">
        <v>28</v>
      </c>
      <c r="C89">
        <f>1/COUNTIFS(SalesTable[SALES_REP],SalesTable[[#This Row],[SALES_REP]])</f>
        <v>9.3457943925233638E-3</v>
      </c>
      <c r="D89" t="s">
        <v>29</v>
      </c>
      <c r="E89" t="s">
        <v>36</v>
      </c>
      <c r="F89" t="str">
        <f t="shared" si="7"/>
        <v>Eagle Lager</v>
      </c>
      <c r="G89">
        <f>1/COUNTIFS(SalesTable[[BRANDS ]],SalesTable[[#This Row],[BRANDS ]])</f>
        <v>6.6666666666666671E-3</v>
      </c>
      <c r="H89">
        <v>170</v>
      </c>
      <c r="I89">
        <v>250</v>
      </c>
      <c r="J89">
        <v>993</v>
      </c>
      <c r="K89">
        <v>248250</v>
      </c>
      <c r="L89">
        <v>79440</v>
      </c>
      <c r="M89">
        <f t="shared" si="8"/>
        <v>0.32</v>
      </c>
      <c r="N89">
        <f t="shared" si="9"/>
        <v>327690</v>
      </c>
      <c r="O89" t="s">
        <v>31</v>
      </c>
      <c r="P89" t="str">
        <f t="shared" si="10"/>
        <v>Francophone</v>
      </c>
      <c r="Q89" t="s">
        <v>38</v>
      </c>
      <c r="R89" t="str">
        <f t="shared" si="13"/>
        <v>North West</v>
      </c>
      <c r="S89" t="s">
        <v>39</v>
      </c>
      <c r="T89" t="str">
        <f t="shared" si="11"/>
        <v>Apr</v>
      </c>
      <c r="U89" t="str">
        <f t="shared" si="12"/>
        <v>Q2</v>
      </c>
      <c r="V89">
        <v>2017</v>
      </c>
    </row>
    <row r="90" spans="1:22">
      <c r="A90">
        <v>10189</v>
      </c>
      <c r="B90" t="s">
        <v>49</v>
      </c>
      <c r="C90">
        <f>1/COUNTIFS(SalesTable[SALES_REP],SalesTable[[#This Row],[SALES_REP]])</f>
        <v>1.7241379310344827E-2</v>
      </c>
      <c r="D90" t="s">
        <v>50</v>
      </c>
      <c r="E90" t="s">
        <v>42</v>
      </c>
      <c r="F90" t="str">
        <f t="shared" si="7"/>
        <v>Hero</v>
      </c>
      <c r="G90">
        <f>1/COUNTIFS(SalesTable[[BRANDS ]],SalesTable[[#This Row],[BRANDS ]])</f>
        <v>6.7114093959731542E-3</v>
      </c>
      <c r="H90">
        <v>150</v>
      </c>
      <c r="I90">
        <v>200</v>
      </c>
      <c r="J90">
        <v>820</v>
      </c>
      <c r="K90">
        <v>164000</v>
      </c>
      <c r="L90">
        <v>41000</v>
      </c>
      <c r="M90">
        <f t="shared" si="8"/>
        <v>0.25</v>
      </c>
      <c r="N90">
        <f t="shared" si="9"/>
        <v>205000</v>
      </c>
      <c r="O90" t="s">
        <v>37</v>
      </c>
      <c r="P90" t="str">
        <f t="shared" si="10"/>
        <v>Francophone</v>
      </c>
      <c r="Q90" t="s">
        <v>44</v>
      </c>
      <c r="R90" t="str">
        <f t="shared" si="13"/>
        <v>North Central</v>
      </c>
      <c r="S90" t="s">
        <v>45</v>
      </c>
      <c r="T90" t="str">
        <f t="shared" si="11"/>
        <v>May</v>
      </c>
      <c r="U90" t="str">
        <f t="shared" si="12"/>
        <v>Q2</v>
      </c>
      <c r="V90">
        <v>2018</v>
      </c>
    </row>
    <row r="91" spans="1:22">
      <c r="A91">
        <v>10190</v>
      </c>
      <c r="B91" t="s">
        <v>40</v>
      </c>
      <c r="C91">
        <f>1/COUNTIFS(SalesTable[SALES_REP],SalesTable[[#This Row],[SALES_REP]])</f>
        <v>9.3457943925233638E-3</v>
      </c>
      <c r="D91" t="s">
        <v>41</v>
      </c>
      <c r="E91" t="s">
        <v>46</v>
      </c>
      <c r="F91" t="str">
        <f t="shared" si="7"/>
        <v>Beta Malt</v>
      </c>
      <c r="G91">
        <f>1/COUNTIFS(SalesTable[[BRANDS ]],SalesTable[[#This Row],[BRANDS ]])</f>
        <v>6.7114093959731542E-3</v>
      </c>
      <c r="H91">
        <v>80</v>
      </c>
      <c r="I91">
        <v>150</v>
      </c>
      <c r="J91">
        <v>869</v>
      </c>
      <c r="K91">
        <v>130350</v>
      </c>
      <c r="L91">
        <v>60830</v>
      </c>
      <c r="M91">
        <f t="shared" si="8"/>
        <v>0.46666666666666667</v>
      </c>
      <c r="N91">
        <f t="shared" si="9"/>
        <v>191180</v>
      </c>
      <c r="O91" t="s">
        <v>43</v>
      </c>
      <c r="P91" t="str">
        <f t="shared" si="10"/>
        <v>Francophone</v>
      </c>
      <c r="Q91" t="s">
        <v>47</v>
      </c>
      <c r="R91" t="str">
        <f t="shared" si="13"/>
        <v>North Central</v>
      </c>
      <c r="S91" t="s">
        <v>48</v>
      </c>
      <c r="T91" t="str">
        <f t="shared" si="11"/>
        <v>Jun</v>
      </c>
      <c r="U91" t="str">
        <f t="shared" si="12"/>
        <v>Q2</v>
      </c>
      <c r="V91">
        <v>2018</v>
      </c>
    </row>
    <row r="92" spans="1:22">
      <c r="A92">
        <v>10191</v>
      </c>
      <c r="B92" t="s">
        <v>16</v>
      </c>
      <c r="C92">
        <f>1/COUNTIFS(SalesTable[SALES_REP],SalesTable[[#This Row],[SALES_REP]])</f>
        <v>7.3529411764705881E-3</v>
      </c>
      <c r="D92" t="s">
        <v>17</v>
      </c>
      <c r="E92" t="s">
        <v>51</v>
      </c>
      <c r="F92" t="str">
        <f t="shared" si="7"/>
        <v>Grand Malt</v>
      </c>
      <c r="G92">
        <f>1/COUNTIFS(SalesTable[[BRANDS ]],SalesTable[[#This Row],[BRANDS ]])</f>
        <v>6.7114093959731542E-3</v>
      </c>
      <c r="H92">
        <v>90</v>
      </c>
      <c r="I92">
        <v>150</v>
      </c>
      <c r="J92">
        <v>902</v>
      </c>
      <c r="K92">
        <v>135300</v>
      </c>
      <c r="L92">
        <v>54120</v>
      </c>
      <c r="M92">
        <f t="shared" si="8"/>
        <v>0.4</v>
      </c>
      <c r="N92">
        <f t="shared" si="9"/>
        <v>189420</v>
      </c>
      <c r="O92" t="s">
        <v>19</v>
      </c>
      <c r="P92" t="str">
        <f t="shared" si="10"/>
        <v>Anglophone</v>
      </c>
      <c r="Q92" t="s">
        <v>20</v>
      </c>
      <c r="R92" t="str">
        <f t="shared" si="13"/>
        <v>South East</v>
      </c>
      <c r="S92" t="s">
        <v>52</v>
      </c>
      <c r="T92" t="str">
        <f t="shared" si="11"/>
        <v>Jul</v>
      </c>
      <c r="U92" t="str">
        <f t="shared" si="12"/>
        <v>Q3</v>
      </c>
      <c r="V92">
        <v>2019</v>
      </c>
    </row>
    <row r="93" spans="1:22">
      <c r="A93">
        <v>10192</v>
      </c>
      <c r="B93" t="s">
        <v>16</v>
      </c>
      <c r="C93">
        <f>1/COUNTIFS(SalesTable[SALES_REP],SalesTable[[#This Row],[SALES_REP]])</f>
        <v>7.3529411764705881E-3</v>
      </c>
      <c r="D93" t="s">
        <v>17</v>
      </c>
      <c r="E93" t="s">
        <v>18</v>
      </c>
      <c r="F93" t="str">
        <f t="shared" si="7"/>
        <v>Trophy</v>
      </c>
      <c r="G93">
        <f>1/COUNTIFS(SalesTable[[BRANDS ]],SalesTable[[#This Row],[BRANDS ]])</f>
        <v>6.6666666666666671E-3</v>
      </c>
      <c r="H93">
        <v>150</v>
      </c>
      <c r="I93">
        <v>200</v>
      </c>
      <c r="J93">
        <v>981</v>
      </c>
      <c r="K93">
        <v>196200</v>
      </c>
      <c r="L93">
        <v>49050</v>
      </c>
      <c r="M93">
        <f t="shared" si="8"/>
        <v>0.25</v>
      </c>
      <c r="N93">
        <f t="shared" si="9"/>
        <v>245250</v>
      </c>
      <c r="O93" t="s">
        <v>25</v>
      </c>
      <c r="P93" t="str">
        <f t="shared" si="10"/>
        <v>Anglophone</v>
      </c>
      <c r="Q93" t="s">
        <v>26</v>
      </c>
      <c r="R93" t="str">
        <f t="shared" si="13"/>
        <v>West</v>
      </c>
      <c r="S93" t="s">
        <v>53</v>
      </c>
      <c r="T93" t="str">
        <f t="shared" si="11"/>
        <v>Aug</v>
      </c>
      <c r="U93" t="str">
        <f t="shared" si="12"/>
        <v>Q3</v>
      </c>
      <c r="V93">
        <v>2019</v>
      </c>
    </row>
    <row r="94" spans="1:22">
      <c r="A94">
        <v>10193</v>
      </c>
      <c r="B94" t="s">
        <v>40</v>
      </c>
      <c r="C94">
        <f>1/COUNTIFS(SalesTable[SALES_REP],SalesTable[[#This Row],[SALES_REP]])</f>
        <v>9.3457943925233638E-3</v>
      </c>
      <c r="D94" t="s">
        <v>41</v>
      </c>
      <c r="E94" t="s">
        <v>24</v>
      </c>
      <c r="F94" t="str">
        <f t="shared" si="7"/>
        <v>Budweiser</v>
      </c>
      <c r="G94">
        <f>1/COUNTIFS(SalesTable[[BRANDS ]],SalesTable[[#This Row],[BRANDS ]])</f>
        <v>6.6666666666666671E-3</v>
      </c>
      <c r="H94">
        <v>250</v>
      </c>
      <c r="I94">
        <v>500</v>
      </c>
      <c r="J94">
        <v>722</v>
      </c>
      <c r="K94">
        <v>361000</v>
      </c>
      <c r="L94">
        <v>180500</v>
      </c>
      <c r="M94">
        <f t="shared" si="8"/>
        <v>0.5</v>
      </c>
      <c r="N94">
        <f t="shared" si="9"/>
        <v>541500</v>
      </c>
      <c r="O94" t="s">
        <v>31</v>
      </c>
      <c r="P94" t="str">
        <f t="shared" si="10"/>
        <v>Francophone</v>
      </c>
      <c r="Q94" t="s">
        <v>32</v>
      </c>
      <c r="R94" t="str">
        <f t="shared" si="13"/>
        <v>South South</v>
      </c>
      <c r="S94" t="s">
        <v>56</v>
      </c>
      <c r="T94" t="str">
        <f t="shared" si="11"/>
        <v>Sep</v>
      </c>
      <c r="U94" t="str">
        <f t="shared" si="12"/>
        <v>Q3</v>
      </c>
      <c r="V94">
        <v>2017</v>
      </c>
    </row>
    <row r="95" spans="1:22">
      <c r="A95">
        <v>10194</v>
      </c>
      <c r="B95" t="s">
        <v>16</v>
      </c>
      <c r="C95">
        <f>1/COUNTIFS(SalesTable[SALES_REP],SalesTable[[#This Row],[SALES_REP]])</f>
        <v>7.3529411764705881E-3</v>
      </c>
      <c r="D95" t="s">
        <v>17</v>
      </c>
      <c r="E95" t="s">
        <v>30</v>
      </c>
      <c r="F95" t="str">
        <f t="shared" si="7"/>
        <v>Castle Lite</v>
      </c>
      <c r="G95">
        <f>1/COUNTIFS(SalesTable[[BRANDS ]],SalesTable[[#This Row],[BRANDS ]])</f>
        <v>6.6666666666666671E-3</v>
      </c>
      <c r="H95">
        <v>180</v>
      </c>
      <c r="I95">
        <v>450</v>
      </c>
      <c r="J95">
        <v>849</v>
      </c>
      <c r="K95">
        <v>382050</v>
      </c>
      <c r="L95">
        <v>229230</v>
      </c>
      <c r="M95">
        <f t="shared" si="8"/>
        <v>0.6</v>
      </c>
      <c r="N95">
        <f t="shared" si="9"/>
        <v>611280</v>
      </c>
      <c r="O95" t="s">
        <v>37</v>
      </c>
      <c r="P95" t="str">
        <f t="shared" si="10"/>
        <v>Francophone</v>
      </c>
      <c r="Q95" t="s">
        <v>38</v>
      </c>
      <c r="R95" t="str">
        <f t="shared" si="13"/>
        <v>North West</v>
      </c>
      <c r="S95" t="s">
        <v>59</v>
      </c>
      <c r="T95" t="str">
        <f t="shared" si="11"/>
        <v>Oct</v>
      </c>
      <c r="U95" t="str">
        <f t="shared" si="12"/>
        <v>Q4</v>
      </c>
      <c r="V95">
        <v>2017</v>
      </c>
    </row>
    <row r="96" spans="1:22">
      <c r="A96">
        <v>10195</v>
      </c>
      <c r="B96" t="s">
        <v>22</v>
      </c>
      <c r="C96">
        <f>1/COUNTIFS(SalesTable[SALES_REP],SalesTable[[#This Row],[SALES_REP]])</f>
        <v>8.4745762711864406E-3</v>
      </c>
      <c r="D96" t="s">
        <v>23</v>
      </c>
      <c r="E96" t="s">
        <v>36</v>
      </c>
      <c r="F96" t="str">
        <f t="shared" si="7"/>
        <v>Eagle Lager</v>
      </c>
      <c r="G96">
        <f>1/COUNTIFS(SalesTable[[BRANDS ]],SalesTable[[#This Row],[BRANDS ]])</f>
        <v>6.6666666666666671E-3</v>
      </c>
      <c r="H96">
        <v>170</v>
      </c>
      <c r="I96">
        <v>250</v>
      </c>
      <c r="J96">
        <v>910</v>
      </c>
      <c r="K96">
        <v>227500</v>
      </c>
      <c r="L96">
        <v>72800</v>
      </c>
      <c r="M96">
        <f t="shared" si="8"/>
        <v>0.32</v>
      </c>
      <c r="N96">
        <f t="shared" si="9"/>
        <v>300300</v>
      </c>
      <c r="O96" t="s">
        <v>43</v>
      </c>
      <c r="P96" t="str">
        <f t="shared" si="10"/>
        <v>Francophone</v>
      </c>
      <c r="Q96" t="s">
        <v>44</v>
      </c>
      <c r="R96" t="str">
        <f t="shared" si="13"/>
        <v>North Central</v>
      </c>
      <c r="S96" t="s">
        <v>62</v>
      </c>
      <c r="T96" t="str">
        <f t="shared" si="11"/>
        <v>Nov</v>
      </c>
      <c r="U96" t="str">
        <f t="shared" si="12"/>
        <v>Q4</v>
      </c>
      <c r="V96">
        <v>2019</v>
      </c>
    </row>
    <row r="97" spans="1:22">
      <c r="A97">
        <v>10196</v>
      </c>
      <c r="B97" t="s">
        <v>28</v>
      </c>
      <c r="C97">
        <f>1/COUNTIFS(SalesTable[SALES_REP],SalesTable[[#This Row],[SALES_REP]])</f>
        <v>9.3457943925233638E-3</v>
      </c>
      <c r="D97" t="s">
        <v>29</v>
      </c>
      <c r="E97" t="s">
        <v>42</v>
      </c>
      <c r="F97" t="str">
        <f t="shared" si="7"/>
        <v>Hero</v>
      </c>
      <c r="G97">
        <f>1/COUNTIFS(SalesTable[[BRANDS ]],SalesTable[[#This Row],[BRANDS ]])</f>
        <v>6.7114093959731542E-3</v>
      </c>
      <c r="H97">
        <v>150</v>
      </c>
      <c r="I97">
        <v>200</v>
      </c>
      <c r="J97">
        <v>959</v>
      </c>
      <c r="K97">
        <v>191800</v>
      </c>
      <c r="L97">
        <v>47950</v>
      </c>
      <c r="M97">
        <f t="shared" si="8"/>
        <v>0.25</v>
      </c>
      <c r="N97">
        <f t="shared" si="9"/>
        <v>239750</v>
      </c>
      <c r="O97" t="s">
        <v>19</v>
      </c>
      <c r="P97" t="str">
        <f t="shared" si="10"/>
        <v>Anglophone</v>
      </c>
      <c r="Q97" t="s">
        <v>47</v>
      </c>
      <c r="R97" t="str">
        <f t="shared" si="13"/>
        <v>North Central</v>
      </c>
      <c r="S97" t="s">
        <v>63</v>
      </c>
      <c r="T97" t="str">
        <f t="shared" si="11"/>
        <v>Dec</v>
      </c>
      <c r="U97" t="str">
        <f t="shared" si="12"/>
        <v>Q4</v>
      </c>
      <c r="V97">
        <v>2018</v>
      </c>
    </row>
    <row r="98" spans="1:22">
      <c r="A98">
        <v>10197</v>
      </c>
      <c r="B98" t="s">
        <v>34</v>
      </c>
      <c r="C98">
        <f>1/COUNTIFS(SalesTable[SALES_REP],SalesTable[[#This Row],[SALES_REP]])</f>
        <v>5.3763440860215058E-3</v>
      </c>
      <c r="D98" t="s">
        <v>35</v>
      </c>
      <c r="E98" t="s">
        <v>46</v>
      </c>
      <c r="F98" t="str">
        <f t="shared" si="7"/>
        <v>Beta Malt</v>
      </c>
      <c r="G98">
        <f>1/COUNTIFS(SalesTable[[BRANDS ]],SalesTable[[#This Row],[BRANDS ]])</f>
        <v>6.7114093959731542E-3</v>
      </c>
      <c r="H98">
        <v>80</v>
      </c>
      <c r="I98">
        <v>150</v>
      </c>
      <c r="J98">
        <v>896</v>
      </c>
      <c r="K98">
        <v>134400</v>
      </c>
      <c r="L98">
        <v>62720</v>
      </c>
      <c r="M98">
        <f t="shared" si="8"/>
        <v>0.46666666666666667</v>
      </c>
      <c r="N98">
        <f t="shared" si="9"/>
        <v>197120</v>
      </c>
      <c r="O98" t="s">
        <v>25</v>
      </c>
      <c r="P98" t="str">
        <f t="shared" si="10"/>
        <v>Anglophone</v>
      </c>
      <c r="Q98" t="s">
        <v>20</v>
      </c>
      <c r="R98" t="str">
        <f t="shared" si="13"/>
        <v>South East</v>
      </c>
      <c r="S98" t="s">
        <v>21</v>
      </c>
      <c r="T98" t="str">
        <f t="shared" si="11"/>
        <v>Jan</v>
      </c>
      <c r="U98" t="str">
        <f t="shared" si="12"/>
        <v>Q1</v>
      </c>
      <c r="V98">
        <v>2019</v>
      </c>
    </row>
    <row r="99" spans="1:22">
      <c r="A99">
        <v>10198</v>
      </c>
      <c r="B99" t="s">
        <v>40</v>
      </c>
      <c r="C99">
        <f>1/COUNTIFS(SalesTable[SALES_REP],SalesTable[[#This Row],[SALES_REP]])</f>
        <v>9.3457943925233638E-3</v>
      </c>
      <c r="D99" t="s">
        <v>41</v>
      </c>
      <c r="E99" t="s">
        <v>51</v>
      </c>
      <c r="F99" t="str">
        <f t="shared" si="7"/>
        <v>Grand Malt</v>
      </c>
      <c r="G99">
        <f>1/COUNTIFS(SalesTable[[BRANDS ]],SalesTable[[#This Row],[BRANDS ]])</f>
        <v>6.7114093959731542E-3</v>
      </c>
      <c r="H99">
        <v>90</v>
      </c>
      <c r="I99">
        <v>150</v>
      </c>
      <c r="J99">
        <v>856</v>
      </c>
      <c r="K99">
        <v>128400</v>
      </c>
      <c r="L99">
        <v>51360</v>
      </c>
      <c r="M99">
        <f t="shared" si="8"/>
        <v>0.4</v>
      </c>
      <c r="N99">
        <f t="shared" si="9"/>
        <v>179760</v>
      </c>
      <c r="O99" t="s">
        <v>31</v>
      </c>
      <c r="P99" t="str">
        <f t="shared" si="10"/>
        <v>Francophone</v>
      </c>
      <c r="Q99" t="s">
        <v>26</v>
      </c>
      <c r="R99" t="str">
        <f t="shared" si="13"/>
        <v>West</v>
      </c>
      <c r="S99" t="s">
        <v>27</v>
      </c>
      <c r="T99" t="str">
        <f t="shared" si="11"/>
        <v>Feb</v>
      </c>
      <c r="U99" t="str">
        <f t="shared" si="12"/>
        <v>Q1</v>
      </c>
      <c r="V99">
        <v>2017</v>
      </c>
    </row>
    <row r="100" spans="1:22">
      <c r="A100">
        <v>10199</v>
      </c>
      <c r="B100" t="s">
        <v>16</v>
      </c>
      <c r="C100">
        <f>1/COUNTIFS(SalesTable[SALES_REP],SalesTable[[#This Row],[SALES_REP]])</f>
        <v>7.3529411764705881E-3</v>
      </c>
      <c r="D100" t="s">
        <v>17</v>
      </c>
      <c r="E100" t="s">
        <v>18</v>
      </c>
      <c r="F100" t="str">
        <f t="shared" si="7"/>
        <v>Trophy</v>
      </c>
      <c r="G100">
        <f>1/COUNTIFS(SalesTable[[BRANDS ]],SalesTable[[#This Row],[BRANDS ]])</f>
        <v>6.6666666666666671E-3</v>
      </c>
      <c r="H100">
        <v>150</v>
      </c>
      <c r="I100">
        <v>200</v>
      </c>
      <c r="J100">
        <v>817</v>
      </c>
      <c r="K100">
        <v>163400</v>
      </c>
      <c r="L100">
        <v>40850</v>
      </c>
      <c r="M100">
        <f t="shared" si="8"/>
        <v>0.25</v>
      </c>
      <c r="N100">
        <f t="shared" si="9"/>
        <v>204250</v>
      </c>
      <c r="O100" t="s">
        <v>37</v>
      </c>
      <c r="P100" t="str">
        <f t="shared" si="10"/>
        <v>Francophone</v>
      </c>
      <c r="Q100" t="s">
        <v>32</v>
      </c>
      <c r="R100" t="str">
        <f t="shared" si="13"/>
        <v>South South</v>
      </c>
      <c r="S100" t="s">
        <v>33</v>
      </c>
      <c r="T100" t="str">
        <f t="shared" si="11"/>
        <v>Mar</v>
      </c>
      <c r="U100" t="str">
        <f t="shared" si="12"/>
        <v>Q1</v>
      </c>
      <c r="V100">
        <v>2017</v>
      </c>
    </row>
    <row r="101" spans="1:22">
      <c r="A101">
        <v>10200</v>
      </c>
      <c r="B101" t="s">
        <v>49</v>
      </c>
      <c r="C101">
        <f>1/COUNTIFS(SalesTable[SALES_REP],SalesTable[[#This Row],[SALES_REP]])</f>
        <v>1.7241379310344827E-2</v>
      </c>
      <c r="D101" t="s">
        <v>50</v>
      </c>
      <c r="E101" t="s">
        <v>24</v>
      </c>
      <c r="F101" t="str">
        <f t="shared" si="7"/>
        <v>Budweiser</v>
      </c>
      <c r="G101">
        <f>1/COUNTIFS(SalesTable[[BRANDS ]],SalesTable[[#This Row],[BRANDS ]])</f>
        <v>6.6666666666666671E-3</v>
      </c>
      <c r="H101">
        <v>250</v>
      </c>
      <c r="I101">
        <v>500</v>
      </c>
      <c r="J101">
        <v>729</v>
      </c>
      <c r="K101">
        <v>364500</v>
      </c>
      <c r="L101">
        <v>182250</v>
      </c>
      <c r="M101">
        <f t="shared" si="8"/>
        <v>0.5</v>
      </c>
      <c r="N101">
        <f t="shared" si="9"/>
        <v>546750</v>
      </c>
      <c r="O101" t="s">
        <v>43</v>
      </c>
      <c r="P101" t="str">
        <f t="shared" si="10"/>
        <v>Francophone</v>
      </c>
      <c r="Q101" t="s">
        <v>38</v>
      </c>
      <c r="R101" t="str">
        <f t="shared" si="13"/>
        <v>North West</v>
      </c>
      <c r="S101" t="s">
        <v>39</v>
      </c>
      <c r="T101" t="str">
        <f t="shared" si="11"/>
        <v>Apr</v>
      </c>
      <c r="U101" t="str">
        <f t="shared" si="12"/>
        <v>Q2</v>
      </c>
      <c r="V101">
        <v>2017</v>
      </c>
    </row>
    <row r="102" spans="1:22">
      <c r="A102">
        <v>10201</v>
      </c>
      <c r="B102" t="s">
        <v>34</v>
      </c>
      <c r="C102">
        <f>1/COUNTIFS(SalesTable[SALES_REP],SalesTable[[#This Row],[SALES_REP]])</f>
        <v>5.3763440860215058E-3</v>
      </c>
      <c r="D102" t="s">
        <v>35</v>
      </c>
      <c r="E102" t="s">
        <v>30</v>
      </c>
      <c r="F102" t="str">
        <f t="shared" si="7"/>
        <v>Castle Lite</v>
      </c>
      <c r="G102">
        <f>1/COUNTIFS(SalesTable[[BRANDS ]],SalesTable[[#This Row],[BRANDS ]])</f>
        <v>6.6666666666666671E-3</v>
      </c>
      <c r="H102">
        <v>180</v>
      </c>
      <c r="I102">
        <v>450</v>
      </c>
      <c r="J102">
        <v>805</v>
      </c>
      <c r="K102">
        <v>362250</v>
      </c>
      <c r="L102">
        <v>217350</v>
      </c>
      <c r="M102">
        <f t="shared" si="8"/>
        <v>0.6</v>
      </c>
      <c r="N102">
        <f t="shared" si="9"/>
        <v>579600</v>
      </c>
      <c r="O102" t="s">
        <v>19</v>
      </c>
      <c r="P102" t="str">
        <f t="shared" si="10"/>
        <v>Anglophone</v>
      </c>
      <c r="Q102" t="s">
        <v>44</v>
      </c>
      <c r="R102" t="str">
        <f t="shared" si="13"/>
        <v>North Central</v>
      </c>
      <c r="S102" t="s">
        <v>45</v>
      </c>
      <c r="T102" t="str">
        <f t="shared" si="11"/>
        <v>May</v>
      </c>
      <c r="U102" t="str">
        <f t="shared" si="12"/>
        <v>Q2</v>
      </c>
      <c r="V102">
        <v>2017</v>
      </c>
    </row>
    <row r="103" spans="1:22">
      <c r="A103">
        <v>10202</v>
      </c>
      <c r="B103" t="s">
        <v>54</v>
      </c>
      <c r="C103">
        <f>1/COUNTIFS(SalesTable[SALES_REP],SalesTable[[#This Row],[SALES_REP]])</f>
        <v>1.2658227848101266E-2</v>
      </c>
      <c r="D103" t="s">
        <v>55</v>
      </c>
      <c r="E103" t="s">
        <v>36</v>
      </c>
      <c r="F103" t="str">
        <f t="shared" si="7"/>
        <v>Eagle Lager</v>
      </c>
      <c r="G103">
        <f>1/COUNTIFS(SalesTable[[BRANDS ]],SalesTable[[#This Row],[BRANDS ]])</f>
        <v>6.6666666666666671E-3</v>
      </c>
      <c r="H103">
        <v>170</v>
      </c>
      <c r="I103">
        <v>250</v>
      </c>
      <c r="J103">
        <v>828</v>
      </c>
      <c r="K103">
        <v>207000</v>
      </c>
      <c r="L103">
        <v>66240</v>
      </c>
      <c r="M103">
        <f t="shared" si="8"/>
        <v>0.32</v>
      </c>
      <c r="N103">
        <f t="shared" si="9"/>
        <v>273240</v>
      </c>
      <c r="O103" t="s">
        <v>25</v>
      </c>
      <c r="P103" t="str">
        <f t="shared" si="10"/>
        <v>Anglophone</v>
      </c>
      <c r="Q103" t="s">
        <v>47</v>
      </c>
      <c r="R103" t="str">
        <f t="shared" si="13"/>
        <v>North Central</v>
      </c>
      <c r="S103" t="s">
        <v>48</v>
      </c>
      <c r="T103" t="str">
        <f t="shared" si="11"/>
        <v>Jun</v>
      </c>
      <c r="U103" t="str">
        <f t="shared" si="12"/>
        <v>Q2</v>
      </c>
      <c r="V103">
        <v>2019</v>
      </c>
    </row>
    <row r="104" spans="1:22">
      <c r="A104">
        <v>10203</v>
      </c>
      <c r="B104" t="s">
        <v>57</v>
      </c>
      <c r="C104">
        <f>1/COUNTIFS(SalesTable[SALES_REP],SalesTable[[#This Row],[SALES_REP]])</f>
        <v>2.0408163265306121E-2</v>
      </c>
      <c r="D104" t="s">
        <v>58</v>
      </c>
      <c r="E104" t="s">
        <v>42</v>
      </c>
      <c r="F104" t="str">
        <f t="shared" si="7"/>
        <v>Hero</v>
      </c>
      <c r="G104">
        <f>1/COUNTIFS(SalesTable[[BRANDS ]],SalesTable[[#This Row],[BRANDS ]])</f>
        <v>6.7114093959731542E-3</v>
      </c>
      <c r="H104">
        <v>150</v>
      </c>
      <c r="I104">
        <v>200</v>
      </c>
      <c r="J104">
        <v>990</v>
      </c>
      <c r="K104">
        <v>198000</v>
      </c>
      <c r="L104">
        <v>49500</v>
      </c>
      <c r="M104">
        <f t="shared" si="8"/>
        <v>0.25</v>
      </c>
      <c r="N104">
        <f t="shared" si="9"/>
        <v>247500</v>
      </c>
      <c r="O104" t="s">
        <v>31</v>
      </c>
      <c r="P104" t="str">
        <f t="shared" si="10"/>
        <v>Francophone</v>
      </c>
      <c r="Q104" t="s">
        <v>20</v>
      </c>
      <c r="R104" t="str">
        <f t="shared" si="13"/>
        <v>South East</v>
      </c>
      <c r="S104" t="s">
        <v>52</v>
      </c>
      <c r="T104" t="str">
        <f t="shared" si="11"/>
        <v>Jul</v>
      </c>
      <c r="U104" t="str">
        <f t="shared" si="12"/>
        <v>Q3</v>
      </c>
      <c r="V104">
        <v>2019</v>
      </c>
    </row>
    <row r="105" spans="1:22">
      <c r="A105">
        <v>10204</v>
      </c>
      <c r="B105" t="s">
        <v>60</v>
      </c>
      <c r="C105">
        <f>1/COUNTIFS(SalesTable[SALES_REP],SalesTable[[#This Row],[SALES_REP]])</f>
        <v>1.4492753623188406E-2</v>
      </c>
      <c r="D105" t="s">
        <v>61</v>
      </c>
      <c r="E105" t="s">
        <v>46</v>
      </c>
      <c r="F105" t="str">
        <f t="shared" si="7"/>
        <v>Beta Malt</v>
      </c>
      <c r="G105">
        <f>1/COUNTIFS(SalesTable[[BRANDS ]],SalesTable[[#This Row],[BRANDS ]])</f>
        <v>6.7114093959731542E-3</v>
      </c>
      <c r="H105">
        <v>80</v>
      </c>
      <c r="I105">
        <v>150</v>
      </c>
      <c r="J105">
        <v>831</v>
      </c>
      <c r="K105">
        <v>124650</v>
      </c>
      <c r="L105">
        <v>58170</v>
      </c>
      <c r="M105">
        <f t="shared" si="8"/>
        <v>0.46666666666666667</v>
      </c>
      <c r="N105">
        <f t="shared" si="9"/>
        <v>182820</v>
      </c>
      <c r="O105" t="s">
        <v>37</v>
      </c>
      <c r="P105" t="str">
        <f t="shared" si="10"/>
        <v>Francophone</v>
      </c>
      <c r="Q105" t="s">
        <v>26</v>
      </c>
      <c r="R105" t="str">
        <f t="shared" si="13"/>
        <v>West</v>
      </c>
      <c r="S105" t="s">
        <v>53</v>
      </c>
      <c r="T105" t="str">
        <f t="shared" si="11"/>
        <v>Aug</v>
      </c>
      <c r="U105" t="str">
        <f t="shared" si="12"/>
        <v>Q3</v>
      </c>
      <c r="V105">
        <v>2017</v>
      </c>
    </row>
    <row r="106" spans="1:22">
      <c r="A106">
        <v>10205</v>
      </c>
      <c r="B106" t="s">
        <v>34</v>
      </c>
      <c r="C106">
        <f>1/COUNTIFS(SalesTable[SALES_REP],SalesTable[[#This Row],[SALES_REP]])</f>
        <v>5.3763440860215058E-3</v>
      </c>
      <c r="D106" t="s">
        <v>35</v>
      </c>
      <c r="E106" t="s">
        <v>51</v>
      </c>
      <c r="F106" t="str">
        <f t="shared" si="7"/>
        <v>Grand Malt</v>
      </c>
      <c r="G106">
        <f>1/COUNTIFS(SalesTable[[BRANDS ]],SalesTable[[#This Row],[BRANDS ]])</f>
        <v>6.7114093959731542E-3</v>
      </c>
      <c r="H106">
        <v>90</v>
      </c>
      <c r="I106">
        <v>150</v>
      </c>
      <c r="J106">
        <v>903</v>
      </c>
      <c r="K106">
        <v>135450</v>
      </c>
      <c r="L106">
        <v>54180</v>
      </c>
      <c r="M106">
        <f t="shared" si="8"/>
        <v>0.4</v>
      </c>
      <c r="N106">
        <f t="shared" si="9"/>
        <v>189630</v>
      </c>
      <c r="O106" t="s">
        <v>43</v>
      </c>
      <c r="P106" t="str">
        <f t="shared" si="10"/>
        <v>Francophone</v>
      </c>
      <c r="Q106" t="s">
        <v>32</v>
      </c>
      <c r="R106" t="str">
        <f t="shared" si="13"/>
        <v>South South</v>
      </c>
      <c r="S106" t="s">
        <v>56</v>
      </c>
      <c r="T106" t="str">
        <f t="shared" si="11"/>
        <v>Sep</v>
      </c>
      <c r="U106" t="str">
        <f t="shared" si="12"/>
        <v>Q3</v>
      </c>
      <c r="V106">
        <v>2019</v>
      </c>
    </row>
    <row r="107" spans="1:22">
      <c r="A107">
        <v>10206</v>
      </c>
      <c r="B107" t="s">
        <v>64</v>
      </c>
      <c r="C107">
        <f>1/COUNTIFS(SalesTable[SALES_REP],SalesTable[[#This Row],[SALES_REP]])</f>
        <v>1.4492753623188406E-2</v>
      </c>
      <c r="D107" t="s">
        <v>65</v>
      </c>
      <c r="E107" t="s">
        <v>18</v>
      </c>
      <c r="F107" t="str">
        <f t="shared" si="7"/>
        <v>Trophy</v>
      </c>
      <c r="G107">
        <f>1/COUNTIFS(SalesTable[[BRANDS ]],SalesTable[[#This Row],[BRANDS ]])</f>
        <v>6.6666666666666671E-3</v>
      </c>
      <c r="H107">
        <v>150</v>
      </c>
      <c r="I107">
        <v>200</v>
      </c>
      <c r="J107">
        <v>751</v>
      </c>
      <c r="K107">
        <v>150200</v>
      </c>
      <c r="L107">
        <v>37550</v>
      </c>
      <c r="M107">
        <f t="shared" si="8"/>
        <v>0.25</v>
      </c>
      <c r="N107">
        <f t="shared" si="9"/>
        <v>187750</v>
      </c>
      <c r="O107" t="s">
        <v>19</v>
      </c>
      <c r="P107" t="str">
        <f t="shared" si="10"/>
        <v>Anglophone</v>
      </c>
      <c r="Q107" t="s">
        <v>38</v>
      </c>
      <c r="R107" t="str">
        <f t="shared" si="13"/>
        <v>North West</v>
      </c>
      <c r="S107" t="s">
        <v>59</v>
      </c>
      <c r="T107" t="str">
        <f t="shared" si="11"/>
        <v>Oct</v>
      </c>
      <c r="U107" t="str">
        <f t="shared" si="12"/>
        <v>Q4</v>
      </c>
      <c r="V107">
        <v>2017</v>
      </c>
    </row>
    <row r="108" spans="1:22">
      <c r="A108">
        <v>10207</v>
      </c>
      <c r="B108" t="s">
        <v>34</v>
      </c>
      <c r="C108">
        <f>1/COUNTIFS(SalesTable[SALES_REP],SalesTable[[#This Row],[SALES_REP]])</f>
        <v>5.3763440860215058E-3</v>
      </c>
      <c r="D108" t="s">
        <v>35</v>
      </c>
      <c r="E108" t="s">
        <v>24</v>
      </c>
      <c r="F108" t="str">
        <f t="shared" si="7"/>
        <v>Budweiser</v>
      </c>
      <c r="G108">
        <f>1/COUNTIFS(SalesTable[[BRANDS ]],SalesTable[[#This Row],[BRANDS ]])</f>
        <v>6.6666666666666671E-3</v>
      </c>
      <c r="H108">
        <v>250</v>
      </c>
      <c r="I108">
        <v>500</v>
      </c>
      <c r="J108">
        <v>990</v>
      </c>
      <c r="K108">
        <v>495000</v>
      </c>
      <c r="L108">
        <v>247500</v>
      </c>
      <c r="M108">
        <f t="shared" si="8"/>
        <v>0.5</v>
      </c>
      <c r="N108">
        <f t="shared" si="9"/>
        <v>742500</v>
      </c>
      <c r="O108" t="s">
        <v>25</v>
      </c>
      <c r="P108" t="str">
        <f t="shared" si="10"/>
        <v>Anglophone</v>
      </c>
      <c r="Q108" t="s">
        <v>44</v>
      </c>
      <c r="R108" t="str">
        <f t="shared" si="13"/>
        <v>North Central</v>
      </c>
      <c r="S108" t="s">
        <v>62</v>
      </c>
      <c r="T108" t="str">
        <f t="shared" si="11"/>
        <v>Nov</v>
      </c>
      <c r="U108" t="str">
        <f t="shared" si="12"/>
        <v>Q4</v>
      </c>
      <c r="V108">
        <v>2019</v>
      </c>
    </row>
    <row r="109" spans="1:22">
      <c r="A109">
        <v>10208</v>
      </c>
      <c r="B109" t="s">
        <v>16</v>
      </c>
      <c r="C109">
        <f>1/COUNTIFS(SalesTable[SALES_REP],SalesTable[[#This Row],[SALES_REP]])</f>
        <v>7.3529411764705881E-3</v>
      </c>
      <c r="D109" t="s">
        <v>17</v>
      </c>
      <c r="E109" t="s">
        <v>30</v>
      </c>
      <c r="F109" t="str">
        <f t="shared" si="7"/>
        <v>Castle Lite</v>
      </c>
      <c r="G109">
        <f>1/COUNTIFS(SalesTable[[BRANDS ]],SalesTable[[#This Row],[BRANDS ]])</f>
        <v>6.6666666666666671E-3</v>
      </c>
      <c r="H109">
        <v>180</v>
      </c>
      <c r="I109">
        <v>450</v>
      </c>
      <c r="J109">
        <v>878</v>
      </c>
      <c r="K109">
        <v>395100</v>
      </c>
      <c r="L109">
        <v>237060</v>
      </c>
      <c r="M109">
        <f t="shared" si="8"/>
        <v>0.6</v>
      </c>
      <c r="N109">
        <f t="shared" si="9"/>
        <v>632160</v>
      </c>
      <c r="O109" t="s">
        <v>31</v>
      </c>
      <c r="P109" t="str">
        <f t="shared" si="10"/>
        <v>Francophone</v>
      </c>
      <c r="Q109" t="s">
        <v>47</v>
      </c>
      <c r="R109" t="str">
        <f t="shared" si="13"/>
        <v>North Central</v>
      </c>
      <c r="S109" t="s">
        <v>63</v>
      </c>
      <c r="T109" t="str">
        <f t="shared" si="11"/>
        <v>Dec</v>
      </c>
      <c r="U109" t="str">
        <f t="shared" si="12"/>
        <v>Q4</v>
      </c>
      <c r="V109">
        <v>2018</v>
      </c>
    </row>
    <row r="110" spans="1:22">
      <c r="A110">
        <v>10209</v>
      </c>
      <c r="B110" t="s">
        <v>22</v>
      </c>
      <c r="C110">
        <f>1/COUNTIFS(SalesTable[SALES_REP],SalesTable[[#This Row],[SALES_REP]])</f>
        <v>8.4745762711864406E-3</v>
      </c>
      <c r="D110" t="s">
        <v>23</v>
      </c>
      <c r="E110" t="s">
        <v>36</v>
      </c>
      <c r="F110" t="str">
        <f t="shared" si="7"/>
        <v>Eagle Lager</v>
      </c>
      <c r="G110">
        <f>1/COUNTIFS(SalesTable[[BRANDS ]],SalesTable[[#This Row],[BRANDS ]])</f>
        <v>6.6666666666666671E-3</v>
      </c>
      <c r="H110">
        <v>170</v>
      </c>
      <c r="I110">
        <v>250</v>
      </c>
      <c r="J110">
        <v>720</v>
      </c>
      <c r="K110">
        <v>180000</v>
      </c>
      <c r="L110">
        <v>57600</v>
      </c>
      <c r="M110">
        <f t="shared" si="8"/>
        <v>0.32</v>
      </c>
      <c r="N110">
        <f t="shared" si="9"/>
        <v>237600</v>
      </c>
      <c r="O110" t="s">
        <v>37</v>
      </c>
      <c r="P110" t="str">
        <f t="shared" si="10"/>
        <v>Francophone</v>
      </c>
      <c r="Q110" t="s">
        <v>20</v>
      </c>
      <c r="R110" t="str">
        <f t="shared" si="13"/>
        <v>South East</v>
      </c>
      <c r="S110" t="s">
        <v>21</v>
      </c>
      <c r="T110" t="str">
        <f t="shared" si="11"/>
        <v>Jan</v>
      </c>
      <c r="U110" t="str">
        <f t="shared" si="12"/>
        <v>Q1</v>
      </c>
      <c r="V110">
        <v>2017</v>
      </c>
    </row>
    <row r="111" spans="1:22">
      <c r="A111">
        <v>10210</v>
      </c>
      <c r="B111" t="s">
        <v>28</v>
      </c>
      <c r="C111">
        <f>1/COUNTIFS(SalesTable[SALES_REP],SalesTable[[#This Row],[SALES_REP]])</f>
        <v>9.3457943925233638E-3</v>
      </c>
      <c r="D111" t="s">
        <v>29</v>
      </c>
      <c r="E111" t="s">
        <v>42</v>
      </c>
      <c r="F111" t="str">
        <f t="shared" si="7"/>
        <v>Hero</v>
      </c>
      <c r="G111">
        <f>1/COUNTIFS(SalesTable[[BRANDS ]],SalesTable[[#This Row],[BRANDS ]])</f>
        <v>6.7114093959731542E-3</v>
      </c>
      <c r="H111">
        <v>150</v>
      </c>
      <c r="I111">
        <v>200</v>
      </c>
      <c r="J111">
        <v>777</v>
      </c>
      <c r="K111">
        <v>155400</v>
      </c>
      <c r="L111">
        <v>38850</v>
      </c>
      <c r="M111">
        <f t="shared" si="8"/>
        <v>0.25</v>
      </c>
      <c r="N111">
        <f t="shared" si="9"/>
        <v>194250</v>
      </c>
      <c r="O111" t="s">
        <v>43</v>
      </c>
      <c r="P111" t="str">
        <f t="shared" si="10"/>
        <v>Francophone</v>
      </c>
      <c r="Q111" t="s">
        <v>26</v>
      </c>
      <c r="R111" t="str">
        <f t="shared" si="13"/>
        <v>West</v>
      </c>
      <c r="S111" t="s">
        <v>27</v>
      </c>
      <c r="T111" t="str">
        <f t="shared" si="11"/>
        <v>Feb</v>
      </c>
      <c r="U111" t="str">
        <f t="shared" si="12"/>
        <v>Q1</v>
      </c>
      <c r="V111">
        <v>2017</v>
      </c>
    </row>
    <row r="112" spans="1:22">
      <c r="A112">
        <v>10211</v>
      </c>
      <c r="B112" t="s">
        <v>34</v>
      </c>
      <c r="C112">
        <f>1/COUNTIFS(SalesTable[SALES_REP],SalesTable[[#This Row],[SALES_REP]])</f>
        <v>5.3763440860215058E-3</v>
      </c>
      <c r="D112" t="s">
        <v>35</v>
      </c>
      <c r="E112" t="s">
        <v>46</v>
      </c>
      <c r="F112" t="str">
        <f t="shared" si="7"/>
        <v>Beta Malt</v>
      </c>
      <c r="G112">
        <f>1/COUNTIFS(SalesTable[[BRANDS ]],SalesTable[[#This Row],[BRANDS ]])</f>
        <v>6.7114093959731542E-3</v>
      </c>
      <c r="H112">
        <v>80</v>
      </c>
      <c r="I112">
        <v>150</v>
      </c>
      <c r="J112">
        <v>848</v>
      </c>
      <c r="K112">
        <v>127200</v>
      </c>
      <c r="L112">
        <v>59360</v>
      </c>
      <c r="M112">
        <f t="shared" si="8"/>
        <v>0.46666666666666667</v>
      </c>
      <c r="N112">
        <f t="shared" si="9"/>
        <v>186560</v>
      </c>
      <c r="O112" t="s">
        <v>19</v>
      </c>
      <c r="P112" t="str">
        <f t="shared" si="10"/>
        <v>Anglophone</v>
      </c>
      <c r="Q112" t="s">
        <v>32</v>
      </c>
      <c r="R112" t="str">
        <f t="shared" si="13"/>
        <v>South South</v>
      </c>
      <c r="S112" t="s">
        <v>33</v>
      </c>
      <c r="T112" t="str">
        <f t="shared" si="11"/>
        <v>Mar</v>
      </c>
      <c r="U112" t="str">
        <f t="shared" si="12"/>
        <v>Q1</v>
      </c>
      <c r="V112">
        <v>2019</v>
      </c>
    </row>
    <row r="113" spans="1:22">
      <c r="A113">
        <v>10212</v>
      </c>
      <c r="B113" t="s">
        <v>40</v>
      </c>
      <c r="C113">
        <f>1/COUNTIFS(SalesTable[SALES_REP],SalesTable[[#This Row],[SALES_REP]])</f>
        <v>9.3457943925233638E-3</v>
      </c>
      <c r="D113" t="s">
        <v>41</v>
      </c>
      <c r="E113" t="s">
        <v>51</v>
      </c>
      <c r="F113" t="str">
        <f t="shared" si="7"/>
        <v>Grand Malt</v>
      </c>
      <c r="G113">
        <f>1/COUNTIFS(SalesTable[[BRANDS ]],SalesTable[[#This Row],[BRANDS ]])</f>
        <v>6.7114093959731542E-3</v>
      </c>
      <c r="H113">
        <v>90</v>
      </c>
      <c r="I113">
        <v>150</v>
      </c>
      <c r="J113">
        <v>874</v>
      </c>
      <c r="K113">
        <v>131100</v>
      </c>
      <c r="L113">
        <v>52440</v>
      </c>
      <c r="M113">
        <f t="shared" si="8"/>
        <v>0.4</v>
      </c>
      <c r="N113">
        <f t="shared" si="9"/>
        <v>183540</v>
      </c>
      <c r="O113" t="s">
        <v>25</v>
      </c>
      <c r="P113" t="str">
        <f t="shared" si="10"/>
        <v>Anglophone</v>
      </c>
      <c r="Q113" t="s">
        <v>38</v>
      </c>
      <c r="R113" t="str">
        <f t="shared" si="13"/>
        <v>North West</v>
      </c>
      <c r="S113" t="s">
        <v>39</v>
      </c>
      <c r="T113" t="str">
        <f t="shared" si="11"/>
        <v>Apr</v>
      </c>
      <c r="U113" t="str">
        <f t="shared" si="12"/>
        <v>Q2</v>
      </c>
      <c r="V113">
        <v>2017</v>
      </c>
    </row>
    <row r="114" spans="1:22">
      <c r="A114">
        <v>10213</v>
      </c>
      <c r="B114" t="s">
        <v>16</v>
      </c>
      <c r="C114">
        <f>1/COUNTIFS(SalesTable[SALES_REP],SalesTable[[#This Row],[SALES_REP]])</f>
        <v>7.3529411764705881E-3</v>
      </c>
      <c r="D114" t="s">
        <v>17</v>
      </c>
      <c r="E114" t="s">
        <v>18</v>
      </c>
      <c r="F114" t="str">
        <f t="shared" si="7"/>
        <v>Trophy</v>
      </c>
      <c r="G114">
        <f>1/COUNTIFS(SalesTable[[BRANDS ]],SalesTable[[#This Row],[BRANDS ]])</f>
        <v>6.6666666666666671E-3</v>
      </c>
      <c r="H114">
        <v>150</v>
      </c>
      <c r="I114">
        <v>200</v>
      </c>
      <c r="J114">
        <v>739</v>
      </c>
      <c r="K114">
        <v>147800</v>
      </c>
      <c r="L114">
        <v>36950</v>
      </c>
      <c r="M114">
        <f t="shared" si="8"/>
        <v>0.25</v>
      </c>
      <c r="N114">
        <f t="shared" si="9"/>
        <v>184750</v>
      </c>
      <c r="O114" t="s">
        <v>31</v>
      </c>
      <c r="P114" t="str">
        <f t="shared" si="10"/>
        <v>Francophone</v>
      </c>
      <c r="Q114" t="s">
        <v>44</v>
      </c>
      <c r="R114" t="str">
        <f t="shared" si="13"/>
        <v>North Central</v>
      </c>
      <c r="S114" t="s">
        <v>45</v>
      </c>
      <c r="T114" t="str">
        <f t="shared" si="11"/>
        <v>May</v>
      </c>
      <c r="U114" t="str">
        <f t="shared" si="12"/>
        <v>Q2</v>
      </c>
      <c r="V114">
        <v>2017</v>
      </c>
    </row>
    <row r="115" spans="1:22">
      <c r="A115">
        <v>10214</v>
      </c>
      <c r="B115" t="s">
        <v>49</v>
      </c>
      <c r="C115">
        <f>1/COUNTIFS(SalesTable[SALES_REP],SalesTable[[#This Row],[SALES_REP]])</f>
        <v>1.7241379310344827E-2</v>
      </c>
      <c r="D115" t="s">
        <v>50</v>
      </c>
      <c r="E115" t="s">
        <v>24</v>
      </c>
      <c r="F115" t="str">
        <f t="shared" si="7"/>
        <v>Budweiser</v>
      </c>
      <c r="G115">
        <f>1/COUNTIFS(SalesTable[[BRANDS ]],SalesTable[[#This Row],[BRANDS ]])</f>
        <v>6.6666666666666671E-3</v>
      </c>
      <c r="H115">
        <v>250</v>
      </c>
      <c r="I115">
        <v>500</v>
      </c>
      <c r="J115">
        <v>704</v>
      </c>
      <c r="K115">
        <v>352000</v>
      </c>
      <c r="L115">
        <v>176000</v>
      </c>
      <c r="M115">
        <f t="shared" si="8"/>
        <v>0.5</v>
      </c>
      <c r="N115">
        <f t="shared" si="9"/>
        <v>528000</v>
      </c>
      <c r="O115" t="s">
        <v>37</v>
      </c>
      <c r="P115" t="str">
        <f t="shared" si="10"/>
        <v>Francophone</v>
      </c>
      <c r="Q115" t="s">
        <v>47</v>
      </c>
      <c r="R115" t="str">
        <f t="shared" si="13"/>
        <v>North Central</v>
      </c>
      <c r="S115" t="s">
        <v>48</v>
      </c>
      <c r="T115" t="str">
        <f t="shared" si="11"/>
        <v>Jun</v>
      </c>
      <c r="U115" t="str">
        <f t="shared" si="12"/>
        <v>Q2</v>
      </c>
      <c r="V115">
        <v>2018</v>
      </c>
    </row>
    <row r="116" spans="1:22">
      <c r="A116">
        <v>10215</v>
      </c>
      <c r="B116" t="s">
        <v>34</v>
      </c>
      <c r="C116">
        <f>1/COUNTIFS(SalesTable[SALES_REP],SalesTable[[#This Row],[SALES_REP]])</f>
        <v>5.3763440860215058E-3</v>
      </c>
      <c r="D116" t="s">
        <v>35</v>
      </c>
      <c r="E116" t="s">
        <v>30</v>
      </c>
      <c r="F116" t="str">
        <f t="shared" si="7"/>
        <v>Castle Lite</v>
      </c>
      <c r="G116">
        <f>1/COUNTIFS(SalesTable[[BRANDS ]],SalesTable[[#This Row],[BRANDS ]])</f>
        <v>6.6666666666666671E-3</v>
      </c>
      <c r="H116">
        <v>180</v>
      </c>
      <c r="I116">
        <v>450</v>
      </c>
      <c r="J116">
        <v>855</v>
      </c>
      <c r="K116">
        <v>384750</v>
      </c>
      <c r="L116">
        <v>230850</v>
      </c>
      <c r="M116">
        <f t="shared" si="8"/>
        <v>0.6</v>
      </c>
      <c r="N116">
        <f t="shared" si="9"/>
        <v>615600</v>
      </c>
      <c r="O116" t="s">
        <v>43</v>
      </c>
      <c r="P116" t="str">
        <f t="shared" si="10"/>
        <v>Francophone</v>
      </c>
      <c r="Q116" t="s">
        <v>20</v>
      </c>
      <c r="R116" t="str">
        <f t="shared" si="13"/>
        <v>South East</v>
      </c>
      <c r="S116" t="s">
        <v>52</v>
      </c>
      <c r="T116" t="str">
        <f t="shared" si="11"/>
        <v>Jul</v>
      </c>
      <c r="U116" t="str">
        <f t="shared" si="12"/>
        <v>Q3</v>
      </c>
      <c r="V116">
        <v>2019</v>
      </c>
    </row>
    <row r="117" spans="1:22">
      <c r="A117">
        <v>10216</v>
      </c>
      <c r="B117" t="s">
        <v>54</v>
      </c>
      <c r="C117">
        <f>1/COUNTIFS(SalesTable[SALES_REP],SalesTable[[#This Row],[SALES_REP]])</f>
        <v>1.2658227848101266E-2</v>
      </c>
      <c r="D117" t="s">
        <v>55</v>
      </c>
      <c r="E117" t="s">
        <v>36</v>
      </c>
      <c r="F117" t="str">
        <f t="shared" si="7"/>
        <v>Eagle Lager</v>
      </c>
      <c r="G117">
        <f>1/COUNTIFS(SalesTable[[BRANDS ]],SalesTable[[#This Row],[BRANDS ]])</f>
        <v>6.6666666666666671E-3</v>
      </c>
      <c r="H117">
        <v>170</v>
      </c>
      <c r="I117">
        <v>250</v>
      </c>
      <c r="J117">
        <v>971</v>
      </c>
      <c r="K117">
        <v>242750</v>
      </c>
      <c r="L117">
        <v>77680</v>
      </c>
      <c r="M117">
        <f t="shared" si="8"/>
        <v>0.32</v>
      </c>
      <c r="N117">
        <f t="shared" si="9"/>
        <v>320430</v>
      </c>
      <c r="O117" t="s">
        <v>19</v>
      </c>
      <c r="P117" t="str">
        <f t="shared" si="10"/>
        <v>Anglophone</v>
      </c>
      <c r="Q117" t="s">
        <v>26</v>
      </c>
      <c r="R117" t="str">
        <f t="shared" si="13"/>
        <v>West</v>
      </c>
      <c r="S117" t="s">
        <v>53</v>
      </c>
      <c r="T117" t="str">
        <f t="shared" si="11"/>
        <v>Aug</v>
      </c>
      <c r="U117" t="str">
        <f t="shared" si="12"/>
        <v>Q3</v>
      </c>
      <c r="V117">
        <v>2018</v>
      </c>
    </row>
    <row r="118" spans="1:22">
      <c r="A118">
        <v>10217</v>
      </c>
      <c r="B118" t="s">
        <v>57</v>
      </c>
      <c r="C118">
        <f>1/COUNTIFS(SalesTable[SALES_REP],SalesTable[[#This Row],[SALES_REP]])</f>
        <v>2.0408163265306121E-2</v>
      </c>
      <c r="D118" t="s">
        <v>58</v>
      </c>
      <c r="E118" t="s">
        <v>42</v>
      </c>
      <c r="F118" t="str">
        <f t="shared" si="7"/>
        <v>Hero</v>
      </c>
      <c r="G118">
        <f>1/COUNTIFS(SalesTable[[BRANDS ]],SalesTable[[#This Row],[BRANDS ]])</f>
        <v>6.7114093959731542E-3</v>
      </c>
      <c r="H118">
        <v>150</v>
      </c>
      <c r="I118">
        <v>200</v>
      </c>
      <c r="J118">
        <v>957</v>
      </c>
      <c r="K118">
        <v>191400</v>
      </c>
      <c r="L118">
        <v>47850</v>
      </c>
      <c r="M118">
        <f t="shared" si="8"/>
        <v>0.25</v>
      </c>
      <c r="N118">
        <f t="shared" si="9"/>
        <v>239250</v>
      </c>
      <c r="O118" t="s">
        <v>25</v>
      </c>
      <c r="P118" t="str">
        <f t="shared" si="10"/>
        <v>Anglophone</v>
      </c>
      <c r="Q118" t="s">
        <v>32</v>
      </c>
      <c r="R118" t="str">
        <f t="shared" si="13"/>
        <v>South South</v>
      </c>
      <c r="S118" t="s">
        <v>56</v>
      </c>
      <c r="T118" t="str">
        <f t="shared" si="11"/>
        <v>Sep</v>
      </c>
      <c r="U118" t="str">
        <f t="shared" si="12"/>
        <v>Q3</v>
      </c>
      <c r="V118">
        <v>2019</v>
      </c>
    </row>
    <row r="119" spans="1:22">
      <c r="A119">
        <v>10218</v>
      </c>
      <c r="B119" t="s">
        <v>60</v>
      </c>
      <c r="C119">
        <f>1/COUNTIFS(SalesTable[SALES_REP],SalesTable[[#This Row],[SALES_REP]])</f>
        <v>1.4492753623188406E-2</v>
      </c>
      <c r="D119" t="s">
        <v>61</v>
      </c>
      <c r="E119" t="s">
        <v>46</v>
      </c>
      <c r="F119" t="str">
        <f t="shared" si="7"/>
        <v>Beta Malt</v>
      </c>
      <c r="G119">
        <f>1/COUNTIFS(SalesTable[[BRANDS ]],SalesTable[[#This Row],[BRANDS ]])</f>
        <v>6.7114093959731542E-3</v>
      </c>
      <c r="H119">
        <v>80</v>
      </c>
      <c r="I119">
        <v>150</v>
      </c>
      <c r="J119">
        <v>769</v>
      </c>
      <c r="K119">
        <v>115350</v>
      </c>
      <c r="L119">
        <v>53830</v>
      </c>
      <c r="M119">
        <f t="shared" si="8"/>
        <v>0.46666666666666667</v>
      </c>
      <c r="N119">
        <f t="shared" si="9"/>
        <v>169180</v>
      </c>
      <c r="O119" t="s">
        <v>31</v>
      </c>
      <c r="P119" t="str">
        <f t="shared" si="10"/>
        <v>Francophone</v>
      </c>
      <c r="Q119" t="s">
        <v>38</v>
      </c>
      <c r="R119" t="str">
        <f t="shared" si="13"/>
        <v>North West</v>
      </c>
      <c r="S119" t="s">
        <v>59</v>
      </c>
      <c r="T119" t="str">
        <f t="shared" si="11"/>
        <v>Oct</v>
      </c>
      <c r="U119" t="str">
        <f t="shared" si="12"/>
        <v>Q4</v>
      </c>
      <c r="V119">
        <v>2017</v>
      </c>
    </row>
    <row r="120" spans="1:22">
      <c r="A120">
        <v>10219</v>
      </c>
      <c r="B120" t="s">
        <v>34</v>
      </c>
      <c r="C120">
        <f>1/COUNTIFS(SalesTable[SALES_REP],SalesTable[[#This Row],[SALES_REP]])</f>
        <v>5.3763440860215058E-3</v>
      </c>
      <c r="D120" t="s">
        <v>35</v>
      </c>
      <c r="E120" t="s">
        <v>51</v>
      </c>
      <c r="F120" t="str">
        <f t="shared" si="7"/>
        <v>Grand Malt</v>
      </c>
      <c r="G120">
        <f>1/COUNTIFS(SalesTable[[BRANDS ]],SalesTable[[#This Row],[BRANDS ]])</f>
        <v>6.7114093959731542E-3</v>
      </c>
      <c r="H120">
        <v>90</v>
      </c>
      <c r="I120">
        <v>150</v>
      </c>
      <c r="J120">
        <v>710</v>
      </c>
      <c r="K120">
        <v>106500</v>
      </c>
      <c r="L120">
        <v>42600</v>
      </c>
      <c r="M120">
        <f t="shared" si="8"/>
        <v>0.4</v>
      </c>
      <c r="N120">
        <f t="shared" si="9"/>
        <v>149100</v>
      </c>
      <c r="O120" t="s">
        <v>37</v>
      </c>
      <c r="P120" t="str">
        <f t="shared" si="10"/>
        <v>Francophone</v>
      </c>
      <c r="Q120" t="s">
        <v>44</v>
      </c>
      <c r="R120" t="str">
        <f t="shared" si="13"/>
        <v>North Central</v>
      </c>
      <c r="S120" t="s">
        <v>62</v>
      </c>
      <c r="T120" t="str">
        <f t="shared" si="11"/>
        <v>Nov</v>
      </c>
      <c r="U120" t="str">
        <f t="shared" si="12"/>
        <v>Q4</v>
      </c>
      <c r="V120">
        <v>2019</v>
      </c>
    </row>
    <row r="121" spans="1:22">
      <c r="A121">
        <v>10220</v>
      </c>
      <c r="B121" t="s">
        <v>64</v>
      </c>
      <c r="C121">
        <f>1/COUNTIFS(SalesTable[SALES_REP],SalesTable[[#This Row],[SALES_REP]])</f>
        <v>1.4492753623188406E-2</v>
      </c>
      <c r="D121" t="s">
        <v>65</v>
      </c>
      <c r="E121" t="s">
        <v>18</v>
      </c>
      <c r="F121" t="str">
        <f t="shared" si="7"/>
        <v>Trophy</v>
      </c>
      <c r="G121">
        <f>1/COUNTIFS(SalesTable[[BRANDS ]],SalesTable[[#This Row],[BRANDS ]])</f>
        <v>6.6666666666666671E-3</v>
      </c>
      <c r="H121">
        <v>150</v>
      </c>
      <c r="I121">
        <v>200</v>
      </c>
      <c r="J121">
        <v>917</v>
      </c>
      <c r="K121">
        <v>183400</v>
      </c>
      <c r="L121">
        <v>45850</v>
      </c>
      <c r="M121">
        <f t="shared" si="8"/>
        <v>0.25</v>
      </c>
      <c r="N121">
        <f t="shared" si="9"/>
        <v>229250</v>
      </c>
      <c r="O121" t="s">
        <v>43</v>
      </c>
      <c r="P121" t="str">
        <f t="shared" si="10"/>
        <v>Francophone</v>
      </c>
      <c r="Q121" t="s">
        <v>47</v>
      </c>
      <c r="R121" t="str">
        <f t="shared" si="13"/>
        <v>North Central</v>
      </c>
      <c r="S121" t="s">
        <v>63</v>
      </c>
      <c r="T121" t="str">
        <f t="shared" si="11"/>
        <v>Dec</v>
      </c>
      <c r="U121" t="str">
        <f t="shared" si="12"/>
        <v>Q4</v>
      </c>
      <c r="V121">
        <v>2019</v>
      </c>
    </row>
    <row r="122" spans="1:22">
      <c r="A122">
        <v>10221</v>
      </c>
      <c r="B122" t="s">
        <v>34</v>
      </c>
      <c r="C122">
        <f>1/COUNTIFS(SalesTable[SALES_REP],SalesTable[[#This Row],[SALES_REP]])</f>
        <v>5.3763440860215058E-3</v>
      </c>
      <c r="D122" t="s">
        <v>35</v>
      </c>
      <c r="E122" t="s">
        <v>24</v>
      </c>
      <c r="F122" t="str">
        <f t="shared" si="7"/>
        <v>Budweiser</v>
      </c>
      <c r="G122">
        <f>1/COUNTIFS(SalesTable[[BRANDS ]],SalesTable[[#This Row],[BRANDS ]])</f>
        <v>6.6666666666666671E-3</v>
      </c>
      <c r="H122">
        <v>250</v>
      </c>
      <c r="I122">
        <v>500</v>
      </c>
      <c r="J122">
        <v>727</v>
      </c>
      <c r="K122">
        <v>363500</v>
      </c>
      <c r="L122">
        <v>181750</v>
      </c>
      <c r="M122">
        <f t="shared" si="8"/>
        <v>0.5</v>
      </c>
      <c r="N122">
        <f t="shared" si="9"/>
        <v>545250</v>
      </c>
      <c r="O122" t="s">
        <v>19</v>
      </c>
      <c r="P122" t="str">
        <f t="shared" si="10"/>
        <v>Anglophone</v>
      </c>
      <c r="Q122" t="s">
        <v>20</v>
      </c>
      <c r="R122" t="str">
        <f t="shared" si="13"/>
        <v>South East</v>
      </c>
      <c r="S122" t="s">
        <v>21</v>
      </c>
      <c r="T122" t="str">
        <f t="shared" si="11"/>
        <v>Jan</v>
      </c>
      <c r="U122" t="str">
        <f t="shared" si="12"/>
        <v>Q1</v>
      </c>
      <c r="V122">
        <v>2017</v>
      </c>
    </row>
    <row r="123" spans="1:22">
      <c r="A123">
        <v>10222</v>
      </c>
      <c r="B123" t="s">
        <v>54</v>
      </c>
      <c r="C123">
        <f>1/COUNTIFS(SalesTable[SALES_REP],SalesTable[[#This Row],[SALES_REP]])</f>
        <v>1.2658227848101266E-2</v>
      </c>
      <c r="D123" t="s">
        <v>55</v>
      </c>
      <c r="E123" t="s">
        <v>30</v>
      </c>
      <c r="F123" t="str">
        <f t="shared" si="7"/>
        <v>Castle Lite</v>
      </c>
      <c r="G123">
        <f>1/COUNTIFS(SalesTable[[BRANDS ]],SalesTable[[#This Row],[BRANDS ]])</f>
        <v>6.6666666666666671E-3</v>
      </c>
      <c r="H123">
        <v>180</v>
      </c>
      <c r="I123">
        <v>450</v>
      </c>
      <c r="J123">
        <v>768</v>
      </c>
      <c r="K123">
        <v>345600</v>
      </c>
      <c r="L123">
        <v>207360</v>
      </c>
      <c r="M123">
        <f t="shared" si="8"/>
        <v>0.6</v>
      </c>
      <c r="N123">
        <f t="shared" si="9"/>
        <v>552960</v>
      </c>
      <c r="O123" t="s">
        <v>25</v>
      </c>
      <c r="P123" t="str">
        <f t="shared" si="10"/>
        <v>Anglophone</v>
      </c>
      <c r="Q123" t="s">
        <v>26</v>
      </c>
      <c r="R123" t="str">
        <f t="shared" si="13"/>
        <v>West</v>
      </c>
      <c r="S123" t="s">
        <v>27</v>
      </c>
      <c r="T123" t="str">
        <f t="shared" si="11"/>
        <v>Feb</v>
      </c>
      <c r="U123" t="str">
        <f t="shared" si="12"/>
        <v>Q1</v>
      </c>
      <c r="V123">
        <v>2018</v>
      </c>
    </row>
    <row r="124" spans="1:22">
      <c r="A124">
        <v>10223</v>
      </c>
      <c r="B124" t="s">
        <v>34</v>
      </c>
      <c r="C124">
        <f>1/COUNTIFS(SalesTable[SALES_REP],SalesTable[[#This Row],[SALES_REP]])</f>
        <v>5.3763440860215058E-3</v>
      </c>
      <c r="D124" t="s">
        <v>35</v>
      </c>
      <c r="E124" t="s">
        <v>36</v>
      </c>
      <c r="F124" t="str">
        <f t="shared" si="7"/>
        <v>Eagle Lager</v>
      </c>
      <c r="G124">
        <f>1/COUNTIFS(SalesTable[[BRANDS ]],SalesTable[[#This Row],[BRANDS ]])</f>
        <v>6.6666666666666671E-3</v>
      </c>
      <c r="H124">
        <v>170</v>
      </c>
      <c r="I124">
        <v>250</v>
      </c>
      <c r="J124">
        <v>870</v>
      </c>
      <c r="K124">
        <v>217500</v>
      </c>
      <c r="L124">
        <v>69600</v>
      </c>
      <c r="M124">
        <f t="shared" si="8"/>
        <v>0.32</v>
      </c>
      <c r="N124">
        <f t="shared" si="9"/>
        <v>287100</v>
      </c>
      <c r="O124" t="s">
        <v>31</v>
      </c>
      <c r="P124" t="str">
        <f t="shared" si="10"/>
        <v>Francophone</v>
      </c>
      <c r="Q124" t="s">
        <v>32</v>
      </c>
      <c r="R124" t="str">
        <f t="shared" si="13"/>
        <v>South South</v>
      </c>
      <c r="S124" t="s">
        <v>33</v>
      </c>
      <c r="T124" t="str">
        <f t="shared" si="11"/>
        <v>Mar</v>
      </c>
      <c r="U124" t="str">
        <f t="shared" si="12"/>
        <v>Q1</v>
      </c>
      <c r="V124">
        <v>2019</v>
      </c>
    </row>
    <row r="125" spans="1:22">
      <c r="A125">
        <v>10224</v>
      </c>
      <c r="B125" t="s">
        <v>60</v>
      </c>
      <c r="C125">
        <f>1/COUNTIFS(SalesTable[SALES_REP],SalesTable[[#This Row],[SALES_REP]])</f>
        <v>1.4492753623188406E-2</v>
      </c>
      <c r="D125" t="s">
        <v>61</v>
      </c>
      <c r="E125" t="s">
        <v>42</v>
      </c>
      <c r="F125" t="str">
        <f t="shared" si="7"/>
        <v>Hero</v>
      </c>
      <c r="G125">
        <f>1/COUNTIFS(SalesTable[[BRANDS ]],SalesTable[[#This Row],[BRANDS ]])</f>
        <v>6.7114093959731542E-3</v>
      </c>
      <c r="H125">
        <v>150</v>
      </c>
      <c r="I125">
        <v>200</v>
      </c>
      <c r="J125">
        <v>914</v>
      </c>
      <c r="K125">
        <v>182800</v>
      </c>
      <c r="L125">
        <v>45700</v>
      </c>
      <c r="M125">
        <f t="shared" si="8"/>
        <v>0.25</v>
      </c>
      <c r="N125">
        <f t="shared" si="9"/>
        <v>228500</v>
      </c>
      <c r="O125" t="s">
        <v>37</v>
      </c>
      <c r="P125" t="str">
        <f t="shared" si="10"/>
        <v>Francophone</v>
      </c>
      <c r="Q125" t="s">
        <v>38</v>
      </c>
      <c r="R125" t="str">
        <f t="shared" si="13"/>
        <v>North West</v>
      </c>
      <c r="S125" t="s">
        <v>39</v>
      </c>
      <c r="T125" t="str">
        <f t="shared" si="11"/>
        <v>Apr</v>
      </c>
      <c r="U125" t="str">
        <f t="shared" si="12"/>
        <v>Q2</v>
      </c>
      <c r="V125">
        <v>2019</v>
      </c>
    </row>
    <row r="126" spans="1:22">
      <c r="A126">
        <v>10225</v>
      </c>
      <c r="B126" t="s">
        <v>66</v>
      </c>
      <c r="C126">
        <f>1/COUNTIFS(SalesTable[SALES_REP],SalesTable[[#This Row],[SALES_REP]])</f>
        <v>1.4492753623188406E-2</v>
      </c>
      <c r="D126" t="s">
        <v>67</v>
      </c>
      <c r="E126" t="s">
        <v>46</v>
      </c>
      <c r="F126" t="str">
        <f t="shared" si="7"/>
        <v>Beta Malt</v>
      </c>
      <c r="G126">
        <f>1/COUNTIFS(SalesTable[[BRANDS ]],SalesTable[[#This Row],[BRANDS ]])</f>
        <v>6.7114093959731542E-3</v>
      </c>
      <c r="H126">
        <v>80</v>
      </c>
      <c r="I126">
        <v>150</v>
      </c>
      <c r="J126">
        <v>763</v>
      </c>
      <c r="K126">
        <v>114450</v>
      </c>
      <c r="L126">
        <v>53410</v>
      </c>
      <c r="M126">
        <f t="shared" si="8"/>
        <v>0.46666666666666667</v>
      </c>
      <c r="N126">
        <f t="shared" si="9"/>
        <v>167860</v>
      </c>
      <c r="O126" t="s">
        <v>43</v>
      </c>
      <c r="P126" t="str">
        <f t="shared" si="10"/>
        <v>Francophone</v>
      </c>
      <c r="Q126" t="s">
        <v>44</v>
      </c>
      <c r="R126" t="str">
        <f t="shared" si="13"/>
        <v>North Central</v>
      </c>
      <c r="S126" t="s">
        <v>45</v>
      </c>
      <c r="T126" t="str">
        <f t="shared" si="11"/>
        <v>May</v>
      </c>
      <c r="U126" t="str">
        <f t="shared" si="12"/>
        <v>Q2</v>
      </c>
      <c r="V126">
        <v>2019</v>
      </c>
    </row>
    <row r="127" spans="1:22">
      <c r="A127">
        <v>10226</v>
      </c>
      <c r="B127" t="s">
        <v>64</v>
      </c>
      <c r="C127">
        <f>1/COUNTIFS(SalesTable[SALES_REP],SalesTable[[#This Row],[SALES_REP]])</f>
        <v>1.4492753623188406E-2</v>
      </c>
      <c r="D127" t="s">
        <v>65</v>
      </c>
      <c r="E127" t="s">
        <v>51</v>
      </c>
      <c r="F127" t="str">
        <f t="shared" si="7"/>
        <v>Grand Malt</v>
      </c>
      <c r="G127">
        <f>1/COUNTIFS(SalesTable[[BRANDS ]],SalesTable[[#This Row],[BRANDS ]])</f>
        <v>6.7114093959731542E-3</v>
      </c>
      <c r="H127">
        <v>90</v>
      </c>
      <c r="I127">
        <v>150</v>
      </c>
      <c r="J127">
        <v>951</v>
      </c>
      <c r="K127">
        <v>142650</v>
      </c>
      <c r="L127">
        <v>57060</v>
      </c>
      <c r="M127">
        <f t="shared" si="8"/>
        <v>0.4</v>
      </c>
      <c r="N127">
        <f t="shared" si="9"/>
        <v>199710</v>
      </c>
      <c r="O127" t="s">
        <v>19</v>
      </c>
      <c r="P127" t="str">
        <f t="shared" si="10"/>
        <v>Anglophone</v>
      </c>
      <c r="Q127" t="s">
        <v>47</v>
      </c>
      <c r="R127" t="str">
        <f t="shared" si="13"/>
        <v>North Central</v>
      </c>
      <c r="S127" t="s">
        <v>48</v>
      </c>
      <c r="T127" t="str">
        <f t="shared" si="11"/>
        <v>Jun</v>
      </c>
      <c r="U127" t="str">
        <f t="shared" si="12"/>
        <v>Q2</v>
      </c>
      <c r="V127">
        <v>2017</v>
      </c>
    </row>
    <row r="128" spans="1:22">
      <c r="A128">
        <v>10227</v>
      </c>
      <c r="B128" t="s">
        <v>60</v>
      </c>
      <c r="C128">
        <f>1/COUNTIFS(SalesTable[SALES_REP],SalesTable[[#This Row],[SALES_REP]])</f>
        <v>1.4492753623188406E-2</v>
      </c>
      <c r="D128" t="s">
        <v>61</v>
      </c>
      <c r="E128" t="s">
        <v>18</v>
      </c>
      <c r="F128" t="str">
        <f t="shared" si="7"/>
        <v>Trophy</v>
      </c>
      <c r="G128">
        <f>1/COUNTIFS(SalesTable[[BRANDS ]],SalesTable[[#This Row],[BRANDS ]])</f>
        <v>6.6666666666666671E-3</v>
      </c>
      <c r="H128">
        <v>150</v>
      </c>
      <c r="I128">
        <v>200</v>
      </c>
      <c r="J128">
        <v>810</v>
      </c>
      <c r="K128">
        <v>162000</v>
      </c>
      <c r="L128">
        <v>40500</v>
      </c>
      <c r="M128">
        <f t="shared" si="8"/>
        <v>0.25</v>
      </c>
      <c r="N128">
        <f t="shared" si="9"/>
        <v>202500</v>
      </c>
      <c r="O128" t="s">
        <v>25</v>
      </c>
      <c r="P128" t="str">
        <f t="shared" si="10"/>
        <v>Anglophone</v>
      </c>
      <c r="Q128" t="s">
        <v>20</v>
      </c>
      <c r="R128" t="str">
        <f t="shared" si="13"/>
        <v>South East</v>
      </c>
      <c r="S128" t="s">
        <v>52</v>
      </c>
      <c r="T128" t="str">
        <f t="shared" si="11"/>
        <v>Jul</v>
      </c>
      <c r="U128" t="str">
        <f t="shared" si="12"/>
        <v>Q3</v>
      </c>
      <c r="V128">
        <v>2018</v>
      </c>
    </row>
    <row r="129" spans="1:22">
      <c r="A129">
        <v>10228</v>
      </c>
      <c r="B129" t="s">
        <v>22</v>
      </c>
      <c r="C129">
        <f>1/COUNTIFS(SalesTable[SALES_REP],SalesTable[[#This Row],[SALES_REP]])</f>
        <v>8.4745762711864406E-3</v>
      </c>
      <c r="D129" t="s">
        <v>23</v>
      </c>
      <c r="E129" t="s">
        <v>24</v>
      </c>
      <c r="F129" t="str">
        <f t="shared" si="7"/>
        <v>Budweiser</v>
      </c>
      <c r="G129">
        <f>1/COUNTIFS(SalesTable[[BRANDS ]],SalesTable[[#This Row],[BRANDS ]])</f>
        <v>6.6666666666666671E-3</v>
      </c>
      <c r="H129">
        <v>250</v>
      </c>
      <c r="I129">
        <v>500</v>
      </c>
      <c r="J129">
        <v>886</v>
      </c>
      <c r="K129">
        <v>443000</v>
      </c>
      <c r="L129">
        <v>221500</v>
      </c>
      <c r="M129">
        <f t="shared" si="8"/>
        <v>0.5</v>
      </c>
      <c r="N129">
        <f t="shared" si="9"/>
        <v>664500</v>
      </c>
      <c r="O129" t="s">
        <v>31</v>
      </c>
      <c r="P129" t="str">
        <f t="shared" si="10"/>
        <v>Francophone</v>
      </c>
      <c r="Q129" t="s">
        <v>26</v>
      </c>
      <c r="R129" t="str">
        <f t="shared" si="13"/>
        <v>West</v>
      </c>
      <c r="S129" t="s">
        <v>53</v>
      </c>
      <c r="T129" t="str">
        <f t="shared" si="11"/>
        <v>Aug</v>
      </c>
      <c r="U129" t="str">
        <f t="shared" si="12"/>
        <v>Q3</v>
      </c>
      <c r="V129">
        <v>2019</v>
      </c>
    </row>
    <row r="130" spans="1:22">
      <c r="A130">
        <v>10229</v>
      </c>
      <c r="B130" t="s">
        <v>64</v>
      </c>
      <c r="C130">
        <f>1/COUNTIFS(SalesTable[SALES_REP],SalesTable[[#This Row],[SALES_REP]])</f>
        <v>1.4492753623188406E-2</v>
      </c>
      <c r="D130" t="s">
        <v>65</v>
      </c>
      <c r="E130" t="s">
        <v>30</v>
      </c>
      <c r="F130" t="str">
        <f t="shared" ref="F130:F193" si="14">PROPER(E130)</f>
        <v>Castle Lite</v>
      </c>
      <c r="G130">
        <f>1/COUNTIFS(SalesTable[[BRANDS ]],SalesTable[[#This Row],[BRANDS ]])</f>
        <v>6.6666666666666671E-3</v>
      </c>
      <c r="H130">
        <v>180</v>
      </c>
      <c r="I130">
        <v>450</v>
      </c>
      <c r="J130">
        <v>984</v>
      </c>
      <c r="K130">
        <v>442800</v>
      </c>
      <c r="L130">
        <v>265680</v>
      </c>
      <c r="M130">
        <f t="shared" ref="M130:M193" si="15">L130/K130</f>
        <v>0.6</v>
      </c>
      <c r="N130">
        <f t="shared" ref="N130:N193" si="16">SUM(K130,L130)</f>
        <v>708480</v>
      </c>
      <c r="O130" t="s">
        <v>37</v>
      </c>
      <c r="P130" t="str">
        <f t="shared" ref="P130:P193" si="17">IF(O130 = "Ghana", "Anglophone", IF(O130= "Nigeria", "Anglophone", "Francophone"))</f>
        <v>Francophone</v>
      </c>
      <c r="Q130" t="s">
        <v>32</v>
      </c>
      <c r="R130" t="str">
        <f t="shared" si="13"/>
        <v>South South</v>
      </c>
      <c r="S130" t="s">
        <v>56</v>
      </c>
      <c r="T130" t="str">
        <f t="shared" ref="T130:T193" si="18">LEFT(S130, 3)</f>
        <v>Sep</v>
      </c>
      <c r="U130" t="str">
        <f t="shared" ref="U130:U193" si="19">IF(S130="October","Q4",IF(S130="November","Q4",IF(S130="December","Q4",IF(S130="September", "Q3",IF(S130="August", "Q3", IF(S130="July", "Q3",IF(S130="June", "Q2",IF(S130="May", "Q2", IF(S130="April", "Q2","Q1")))))))))</f>
        <v>Q3</v>
      </c>
      <c r="V130">
        <v>2018</v>
      </c>
    </row>
    <row r="131" spans="1:22">
      <c r="A131">
        <v>10230</v>
      </c>
      <c r="B131" t="s">
        <v>34</v>
      </c>
      <c r="C131">
        <f>1/COUNTIFS(SalesTable[SALES_REP],SalesTable[[#This Row],[SALES_REP]])</f>
        <v>5.3763440860215058E-3</v>
      </c>
      <c r="D131" t="s">
        <v>35</v>
      </c>
      <c r="E131" t="s">
        <v>36</v>
      </c>
      <c r="F131" t="str">
        <f t="shared" si="14"/>
        <v>Eagle Lager</v>
      </c>
      <c r="G131">
        <f>1/COUNTIFS(SalesTable[[BRANDS ]],SalesTable[[#This Row],[BRANDS ]])</f>
        <v>6.6666666666666671E-3</v>
      </c>
      <c r="H131">
        <v>170</v>
      </c>
      <c r="I131">
        <v>250</v>
      </c>
      <c r="J131">
        <v>974</v>
      </c>
      <c r="K131">
        <v>243500</v>
      </c>
      <c r="L131">
        <v>77920</v>
      </c>
      <c r="M131">
        <f t="shared" si="15"/>
        <v>0.32</v>
      </c>
      <c r="N131">
        <f t="shared" si="16"/>
        <v>321420</v>
      </c>
      <c r="O131" t="s">
        <v>43</v>
      </c>
      <c r="P131" t="str">
        <f t="shared" si="17"/>
        <v>Francophone</v>
      </c>
      <c r="Q131" t="s">
        <v>38</v>
      </c>
      <c r="R131" t="str">
        <f t="shared" ref="R131:R194" si="20">IF(Q131="Southeast","South East",IF(Q131="west","West",IF(Q131="southsouth","South South",IF(Q131="northwest","North West",IF(Q131="northeast","North East","North Central")))))</f>
        <v>North West</v>
      </c>
      <c r="S131" t="s">
        <v>59</v>
      </c>
      <c r="T131" t="str">
        <f t="shared" si="18"/>
        <v>Oct</v>
      </c>
      <c r="U131" t="str">
        <f t="shared" si="19"/>
        <v>Q4</v>
      </c>
      <c r="V131">
        <v>2017</v>
      </c>
    </row>
    <row r="132" spans="1:22">
      <c r="A132">
        <v>10231</v>
      </c>
      <c r="B132" t="s">
        <v>28</v>
      </c>
      <c r="C132">
        <f>1/COUNTIFS(SalesTable[SALES_REP],SalesTable[[#This Row],[SALES_REP]])</f>
        <v>9.3457943925233638E-3</v>
      </c>
      <c r="D132" t="s">
        <v>29</v>
      </c>
      <c r="E132" t="s">
        <v>42</v>
      </c>
      <c r="F132" t="str">
        <f t="shared" si="14"/>
        <v>Hero</v>
      </c>
      <c r="G132">
        <f>1/COUNTIFS(SalesTable[[BRANDS ]],SalesTable[[#This Row],[BRANDS ]])</f>
        <v>6.7114093959731542E-3</v>
      </c>
      <c r="H132">
        <v>150</v>
      </c>
      <c r="I132">
        <v>200</v>
      </c>
      <c r="J132">
        <v>901</v>
      </c>
      <c r="K132">
        <v>180200</v>
      </c>
      <c r="L132">
        <v>45050</v>
      </c>
      <c r="M132">
        <f t="shared" si="15"/>
        <v>0.25</v>
      </c>
      <c r="N132">
        <f t="shared" si="16"/>
        <v>225250</v>
      </c>
      <c r="O132" t="s">
        <v>19</v>
      </c>
      <c r="P132" t="str">
        <f t="shared" si="17"/>
        <v>Anglophone</v>
      </c>
      <c r="Q132" t="s">
        <v>44</v>
      </c>
      <c r="R132" t="str">
        <f t="shared" si="20"/>
        <v>North Central</v>
      </c>
      <c r="S132" t="s">
        <v>62</v>
      </c>
      <c r="T132" t="str">
        <f t="shared" si="18"/>
        <v>Nov</v>
      </c>
      <c r="U132" t="str">
        <f t="shared" si="19"/>
        <v>Q4</v>
      </c>
      <c r="V132">
        <v>2019</v>
      </c>
    </row>
    <row r="133" spans="1:22">
      <c r="A133">
        <v>10232</v>
      </c>
      <c r="B133" t="s">
        <v>16</v>
      </c>
      <c r="C133">
        <f>1/COUNTIFS(SalesTable[SALES_REP],SalesTable[[#This Row],[SALES_REP]])</f>
        <v>7.3529411764705881E-3</v>
      </c>
      <c r="D133" t="s">
        <v>17</v>
      </c>
      <c r="E133" t="s">
        <v>46</v>
      </c>
      <c r="F133" t="str">
        <f t="shared" si="14"/>
        <v>Beta Malt</v>
      </c>
      <c r="G133">
        <f>1/COUNTIFS(SalesTable[[BRANDS ]],SalesTable[[#This Row],[BRANDS ]])</f>
        <v>6.7114093959731542E-3</v>
      </c>
      <c r="H133">
        <v>80</v>
      </c>
      <c r="I133">
        <v>150</v>
      </c>
      <c r="J133">
        <v>934</v>
      </c>
      <c r="K133">
        <v>140100</v>
      </c>
      <c r="L133">
        <v>65380</v>
      </c>
      <c r="M133">
        <f t="shared" si="15"/>
        <v>0.46666666666666667</v>
      </c>
      <c r="N133">
        <f t="shared" si="16"/>
        <v>205480</v>
      </c>
      <c r="O133" t="s">
        <v>25</v>
      </c>
      <c r="P133" t="str">
        <f t="shared" si="17"/>
        <v>Anglophone</v>
      </c>
      <c r="Q133" t="s">
        <v>47</v>
      </c>
      <c r="R133" t="str">
        <f t="shared" si="20"/>
        <v>North Central</v>
      </c>
      <c r="S133" t="s">
        <v>63</v>
      </c>
      <c r="T133" t="str">
        <f t="shared" si="18"/>
        <v>Dec</v>
      </c>
      <c r="U133" t="str">
        <f t="shared" si="19"/>
        <v>Q4</v>
      </c>
      <c r="V133">
        <v>2019</v>
      </c>
    </row>
    <row r="134" spans="1:22">
      <c r="A134">
        <v>10233</v>
      </c>
      <c r="B134" t="s">
        <v>40</v>
      </c>
      <c r="C134">
        <f>1/COUNTIFS(SalesTable[SALES_REP],SalesTable[[#This Row],[SALES_REP]])</f>
        <v>9.3457943925233638E-3</v>
      </c>
      <c r="D134" t="s">
        <v>41</v>
      </c>
      <c r="E134" t="s">
        <v>51</v>
      </c>
      <c r="F134" t="str">
        <f t="shared" si="14"/>
        <v>Grand Malt</v>
      </c>
      <c r="G134">
        <f>1/COUNTIFS(SalesTable[[BRANDS ]],SalesTable[[#This Row],[BRANDS ]])</f>
        <v>6.7114093959731542E-3</v>
      </c>
      <c r="H134">
        <v>90</v>
      </c>
      <c r="I134">
        <v>150</v>
      </c>
      <c r="J134">
        <v>832</v>
      </c>
      <c r="K134">
        <v>124800</v>
      </c>
      <c r="L134">
        <v>49920</v>
      </c>
      <c r="M134">
        <f t="shared" si="15"/>
        <v>0.4</v>
      </c>
      <c r="N134">
        <f t="shared" si="16"/>
        <v>174720</v>
      </c>
      <c r="O134" t="s">
        <v>31</v>
      </c>
      <c r="P134" t="str">
        <f t="shared" si="17"/>
        <v>Francophone</v>
      </c>
      <c r="Q134" t="s">
        <v>20</v>
      </c>
      <c r="R134" t="str">
        <f t="shared" si="20"/>
        <v>South East</v>
      </c>
      <c r="S134" t="s">
        <v>21</v>
      </c>
      <c r="T134" t="str">
        <f t="shared" si="18"/>
        <v>Jan</v>
      </c>
      <c r="U134" t="str">
        <f t="shared" si="19"/>
        <v>Q1</v>
      </c>
      <c r="V134">
        <v>2017</v>
      </c>
    </row>
    <row r="135" spans="1:22">
      <c r="A135">
        <v>10234</v>
      </c>
      <c r="B135" t="s">
        <v>57</v>
      </c>
      <c r="C135">
        <f>1/COUNTIFS(SalesTable[SALES_REP],SalesTable[[#This Row],[SALES_REP]])</f>
        <v>2.0408163265306121E-2</v>
      </c>
      <c r="D135" t="s">
        <v>58</v>
      </c>
      <c r="E135" t="s">
        <v>18</v>
      </c>
      <c r="F135" t="str">
        <f t="shared" si="14"/>
        <v>Trophy</v>
      </c>
      <c r="G135">
        <f>1/COUNTIFS(SalesTable[[BRANDS ]],SalesTable[[#This Row],[BRANDS ]])</f>
        <v>6.6666666666666671E-3</v>
      </c>
      <c r="H135">
        <v>150</v>
      </c>
      <c r="I135">
        <v>200</v>
      </c>
      <c r="J135">
        <v>840</v>
      </c>
      <c r="K135">
        <v>168000</v>
      </c>
      <c r="L135">
        <v>42000</v>
      </c>
      <c r="M135">
        <f t="shared" si="15"/>
        <v>0.25</v>
      </c>
      <c r="N135">
        <f t="shared" si="16"/>
        <v>210000</v>
      </c>
      <c r="O135" t="s">
        <v>37</v>
      </c>
      <c r="P135" t="str">
        <f t="shared" si="17"/>
        <v>Francophone</v>
      </c>
      <c r="Q135" t="s">
        <v>26</v>
      </c>
      <c r="R135" t="str">
        <f t="shared" si="20"/>
        <v>West</v>
      </c>
      <c r="S135" t="s">
        <v>27</v>
      </c>
      <c r="T135" t="str">
        <f t="shared" si="18"/>
        <v>Feb</v>
      </c>
      <c r="U135" t="str">
        <f t="shared" si="19"/>
        <v>Q1</v>
      </c>
      <c r="V135">
        <v>2018</v>
      </c>
    </row>
    <row r="136" spans="1:22">
      <c r="A136">
        <v>10235</v>
      </c>
      <c r="B136" t="s">
        <v>22</v>
      </c>
      <c r="C136">
        <f>1/COUNTIFS(SalesTable[SALES_REP],SalesTable[[#This Row],[SALES_REP]])</f>
        <v>8.4745762711864406E-3</v>
      </c>
      <c r="D136" t="s">
        <v>23</v>
      </c>
      <c r="E136" t="s">
        <v>24</v>
      </c>
      <c r="F136" t="str">
        <f t="shared" si="14"/>
        <v>Budweiser</v>
      </c>
      <c r="G136">
        <f>1/COUNTIFS(SalesTable[[BRANDS ]],SalesTable[[#This Row],[BRANDS ]])</f>
        <v>6.6666666666666671E-3</v>
      </c>
      <c r="H136">
        <v>250</v>
      </c>
      <c r="I136">
        <v>500</v>
      </c>
      <c r="J136">
        <v>966</v>
      </c>
      <c r="K136">
        <v>483000</v>
      </c>
      <c r="L136">
        <v>241500</v>
      </c>
      <c r="M136">
        <f t="shared" si="15"/>
        <v>0.5</v>
      </c>
      <c r="N136">
        <f t="shared" si="16"/>
        <v>724500</v>
      </c>
      <c r="O136" t="s">
        <v>43</v>
      </c>
      <c r="P136" t="str">
        <f t="shared" si="17"/>
        <v>Francophone</v>
      </c>
      <c r="Q136" t="s">
        <v>32</v>
      </c>
      <c r="R136" t="str">
        <f t="shared" si="20"/>
        <v>South South</v>
      </c>
      <c r="S136" t="s">
        <v>33</v>
      </c>
      <c r="T136" t="str">
        <f t="shared" si="18"/>
        <v>Mar</v>
      </c>
      <c r="U136" t="str">
        <f t="shared" si="19"/>
        <v>Q1</v>
      </c>
      <c r="V136">
        <v>2017</v>
      </c>
    </row>
    <row r="137" spans="1:22">
      <c r="A137">
        <v>10236</v>
      </c>
      <c r="B137" t="s">
        <v>22</v>
      </c>
      <c r="C137">
        <f>1/COUNTIFS(SalesTable[SALES_REP],SalesTable[[#This Row],[SALES_REP]])</f>
        <v>8.4745762711864406E-3</v>
      </c>
      <c r="D137" t="s">
        <v>23</v>
      </c>
      <c r="E137" t="s">
        <v>30</v>
      </c>
      <c r="F137" t="str">
        <f t="shared" si="14"/>
        <v>Castle Lite</v>
      </c>
      <c r="G137">
        <f>1/COUNTIFS(SalesTable[[BRANDS ]],SalesTable[[#This Row],[BRANDS ]])</f>
        <v>6.6666666666666671E-3</v>
      </c>
      <c r="H137">
        <v>180</v>
      </c>
      <c r="I137">
        <v>450</v>
      </c>
      <c r="J137">
        <v>832</v>
      </c>
      <c r="K137">
        <v>374400</v>
      </c>
      <c r="L137">
        <v>224640</v>
      </c>
      <c r="M137">
        <f t="shared" si="15"/>
        <v>0.6</v>
      </c>
      <c r="N137">
        <f t="shared" si="16"/>
        <v>599040</v>
      </c>
      <c r="O137" t="s">
        <v>19</v>
      </c>
      <c r="P137" t="str">
        <f t="shared" si="17"/>
        <v>Anglophone</v>
      </c>
      <c r="Q137" t="s">
        <v>38</v>
      </c>
      <c r="R137" t="str">
        <f t="shared" si="20"/>
        <v>North West</v>
      </c>
      <c r="S137" t="s">
        <v>39</v>
      </c>
      <c r="T137" t="str">
        <f t="shared" si="18"/>
        <v>Apr</v>
      </c>
      <c r="U137" t="str">
        <f t="shared" si="19"/>
        <v>Q2</v>
      </c>
      <c r="V137">
        <v>2018</v>
      </c>
    </row>
    <row r="138" spans="1:22">
      <c r="A138">
        <v>10237</v>
      </c>
      <c r="B138" t="s">
        <v>66</v>
      </c>
      <c r="C138">
        <f>1/COUNTIFS(SalesTable[SALES_REP],SalesTable[[#This Row],[SALES_REP]])</f>
        <v>1.4492753623188406E-2</v>
      </c>
      <c r="D138" t="s">
        <v>67</v>
      </c>
      <c r="E138" t="s">
        <v>36</v>
      </c>
      <c r="F138" t="str">
        <f t="shared" si="14"/>
        <v>Eagle Lager</v>
      </c>
      <c r="G138">
        <f>1/COUNTIFS(SalesTable[[BRANDS ]],SalesTable[[#This Row],[BRANDS ]])</f>
        <v>6.6666666666666671E-3</v>
      </c>
      <c r="H138">
        <v>170</v>
      </c>
      <c r="I138">
        <v>250</v>
      </c>
      <c r="J138">
        <v>968</v>
      </c>
      <c r="K138">
        <v>242000</v>
      </c>
      <c r="L138">
        <v>77440</v>
      </c>
      <c r="M138">
        <f t="shared" si="15"/>
        <v>0.32</v>
      </c>
      <c r="N138">
        <f t="shared" si="16"/>
        <v>319440</v>
      </c>
      <c r="O138" t="s">
        <v>25</v>
      </c>
      <c r="P138" t="str">
        <f t="shared" si="17"/>
        <v>Anglophone</v>
      </c>
      <c r="Q138" t="s">
        <v>44</v>
      </c>
      <c r="R138" t="str">
        <f t="shared" si="20"/>
        <v>North Central</v>
      </c>
      <c r="S138" t="s">
        <v>45</v>
      </c>
      <c r="T138" t="str">
        <f t="shared" si="18"/>
        <v>May</v>
      </c>
      <c r="U138" t="str">
        <f t="shared" si="19"/>
        <v>Q2</v>
      </c>
      <c r="V138">
        <v>2019</v>
      </c>
    </row>
    <row r="139" spans="1:22">
      <c r="A139">
        <v>10238</v>
      </c>
      <c r="B139" t="s">
        <v>34</v>
      </c>
      <c r="C139">
        <f>1/COUNTIFS(SalesTable[SALES_REP],SalesTable[[#This Row],[SALES_REP]])</f>
        <v>5.3763440860215058E-3</v>
      </c>
      <c r="D139" t="s">
        <v>35</v>
      </c>
      <c r="E139" t="s">
        <v>42</v>
      </c>
      <c r="F139" t="str">
        <f t="shared" si="14"/>
        <v>Hero</v>
      </c>
      <c r="G139">
        <f>1/COUNTIFS(SalesTable[[BRANDS ]],SalesTable[[#This Row],[BRANDS ]])</f>
        <v>6.7114093959731542E-3</v>
      </c>
      <c r="H139">
        <v>150</v>
      </c>
      <c r="I139">
        <v>200</v>
      </c>
      <c r="J139">
        <v>791</v>
      </c>
      <c r="K139">
        <v>158200</v>
      </c>
      <c r="L139">
        <v>39550</v>
      </c>
      <c r="M139">
        <f t="shared" si="15"/>
        <v>0.25</v>
      </c>
      <c r="N139">
        <f t="shared" si="16"/>
        <v>197750</v>
      </c>
      <c r="O139" t="s">
        <v>31</v>
      </c>
      <c r="P139" t="str">
        <f t="shared" si="17"/>
        <v>Francophone</v>
      </c>
      <c r="Q139" t="s">
        <v>47</v>
      </c>
      <c r="R139" t="str">
        <f t="shared" si="20"/>
        <v>North Central</v>
      </c>
      <c r="S139" t="s">
        <v>48</v>
      </c>
      <c r="T139" t="str">
        <f t="shared" si="18"/>
        <v>Jun</v>
      </c>
      <c r="U139" t="str">
        <f t="shared" si="19"/>
        <v>Q2</v>
      </c>
      <c r="V139">
        <v>2019</v>
      </c>
    </row>
    <row r="140" spans="1:22">
      <c r="A140">
        <v>10239</v>
      </c>
      <c r="B140" t="s">
        <v>54</v>
      </c>
      <c r="C140">
        <f>1/COUNTIFS(SalesTable[SALES_REP],SalesTable[[#This Row],[SALES_REP]])</f>
        <v>1.2658227848101266E-2</v>
      </c>
      <c r="D140" t="s">
        <v>55</v>
      </c>
      <c r="E140" t="s">
        <v>46</v>
      </c>
      <c r="F140" t="str">
        <f t="shared" si="14"/>
        <v>Beta Malt</v>
      </c>
      <c r="G140">
        <f>1/COUNTIFS(SalesTable[[BRANDS ]],SalesTable[[#This Row],[BRANDS ]])</f>
        <v>6.7114093959731542E-3</v>
      </c>
      <c r="H140">
        <v>80</v>
      </c>
      <c r="I140">
        <v>150</v>
      </c>
      <c r="J140">
        <v>774</v>
      </c>
      <c r="K140">
        <v>116100</v>
      </c>
      <c r="L140">
        <v>54180</v>
      </c>
      <c r="M140">
        <f t="shared" si="15"/>
        <v>0.46666666666666667</v>
      </c>
      <c r="N140">
        <f t="shared" si="16"/>
        <v>170280</v>
      </c>
      <c r="O140" t="s">
        <v>37</v>
      </c>
      <c r="P140" t="str">
        <f t="shared" si="17"/>
        <v>Francophone</v>
      </c>
      <c r="Q140" t="s">
        <v>20</v>
      </c>
      <c r="R140" t="str">
        <f t="shared" si="20"/>
        <v>South East</v>
      </c>
      <c r="S140" t="s">
        <v>52</v>
      </c>
      <c r="T140" t="str">
        <f t="shared" si="18"/>
        <v>Jul</v>
      </c>
      <c r="U140" t="str">
        <f t="shared" si="19"/>
        <v>Q3</v>
      </c>
      <c r="V140">
        <v>2018</v>
      </c>
    </row>
    <row r="141" spans="1:22">
      <c r="A141">
        <v>10240</v>
      </c>
      <c r="B141" t="s">
        <v>66</v>
      </c>
      <c r="C141">
        <f>1/COUNTIFS(SalesTable[SALES_REP],SalesTable[[#This Row],[SALES_REP]])</f>
        <v>1.4492753623188406E-2</v>
      </c>
      <c r="D141" t="s">
        <v>67</v>
      </c>
      <c r="E141" t="s">
        <v>51</v>
      </c>
      <c r="F141" t="str">
        <f t="shared" si="14"/>
        <v>Grand Malt</v>
      </c>
      <c r="G141">
        <f>1/COUNTIFS(SalesTable[[BRANDS ]],SalesTable[[#This Row],[BRANDS ]])</f>
        <v>6.7114093959731542E-3</v>
      </c>
      <c r="H141">
        <v>90</v>
      </c>
      <c r="I141">
        <v>150</v>
      </c>
      <c r="J141">
        <v>992</v>
      </c>
      <c r="K141">
        <v>148800</v>
      </c>
      <c r="L141">
        <v>59520</v>
      </c>
      <c r="M141">
        <f t="shared" si="15"/>
        <v>0.4</v>
      </c>
      <c r="N141">
        <f t="shared" si="16"/>
        <v>208320</v>
      </c>
      <c r="O141" t="s">
        <v>43</v>
      </c>
      <c r="P141" t="str">
        <f t="shared" si="17"/>
        <v>Francophone</v>
      </c>
      <c r="Q141" t="s">
        <v>26</v>
      </c>
      <c r="R141" t="str">
        <f t="shared" si="20"/>
        <v>West</v>
      </c>
      <c r="S141" t="s">
        <v>53</v>
      </c>
      <c r="T141" t="str">
        <f t="shared" si="18"/>
        <v>Aug</v>
      </c>
      <c r="U141" t="str">
        <f t="shared" si="19"/>
        <v>Q3</v>
      </c>
      <c r="V141">
        <v>2017</v>
      </c>
    </row>
    <row r="142" spans="1:22">
      <c r="A142">
        <v>10241</v>
      </c>
      <c r="B142" t="s">
        <v>28</v>
      </c>
      <c r="C142">
        <f>1/COUNTIFS(SalesTable[SALES_REP],SalesTable[[#This Row],[SALES_REP]])</f>
        <v>9.3457943925233638E-3</v>
      </c>
      <c r="D142" t="s">
        <v>29</v>
      </c>
      <c r="E142" t="s">
        <v>18</v>
      </c>
      <c r="F142" t="str">
        <f t="shared" si="14"/>
        <v>Trophy</v>
      </c>
      <c r="G142">
        <f>1/COUNTIFS(SalesTable[[BRANDS ]],SalesTable[[#This Row],[BRANDS ]])</f>
        <v>6.6666666666666671E-3</v>
      </c>
      <c r="H142">
        <v>150</v>
      </c>
      <c r="I142">
        <v>200</v>
      </c>
      <c r="J142">
        <v>881</v>
      </c>
      <c r="K142">
        <v>176200</v>
      </c>
      <c r="L142">
        <v>44050</v>
      </c>
      <c r="M142">
        <f t="shared" si="15"/>
        <v>0.25</v>
      </c>
      <c r="N142">
        <f t="shared" si="16"/>
        <v>220250</v>
      </c>
      <c r="O142" t="s">
        <v>19</v>
      </c>
      <c r="P142" t="str">
        <f t="shared" si="17"/>
        <v>Anglophone</v>
      </c>
      <c r="Q142" t="s">
        <v>32</v>
      </c>
      <c r="R142" t="str">
        <f t="shared" si="20"/>
        <v>South South</v>
      </c>
      <c r="S142" t="s">
        <v>56</v>
      </c>
      <c r="T142" t="str">
        <f t="shared" si="18"/>
        <v>Sep</v>
      </c>
      <c r="U142" t="str">
        <f t="shared" si="19"/>
        <v>Q3</v>
      </c>
      <c r="V142">
        <v>2018</v>
      </c>
    </row>
    <row r="143" spans="1:22">
      <c r="A143">
        <v>10242</v>
      </c>
      <c r="B143" t="s">
        <v>22</v>
      </c>
      <c r="C143">
        <f>1/COUNTIFS(SalesTable[SALES_REP],SalesTable[[#This Row],[SALES_REP]])</f>
        <v>8.4745762711864406E-3</v>
      </c>
      <c r="D143" t="s">
        <v>23</v>
      </c>
      <c r="E143" t="s">
        <v>24</v>
      </c>
      <c r="F143" t="str">
        <f t="shared" si="14"/>
        <v>Budweiser</v>
      </c>
      <c r="G143">
        <f>1/COUNTIFS(SalesTable[[BRANDS ]],SalesTable[[#This Row],[BRANDS ]])</f>
        <v>6.6666666666666671E-3</v>
      </c>
      <c r="H143">
        <v>250</v>
      </c>
      <c r="I143">
        <v>500</v>
      </c>
      <c r="J143">
        <v>975</v>
      </c>
      <c r="K143">
        <v>487500</v>
      </c>
      <c r="L143">
        <v>243750</v>
      </c>
      <c r="M143">
        <f t="shared" si="15"/>
        <v>0.5</v>
      </c>
      <c r="N143">
        <f t="shared" si="16"/>
        <v>731250</v>
      </c>
      <c r="O143" t="s">
        <v>25</v>
      </c>
      <c r="P143" t="str">
        <f t="shared" si="17"/>
        <v>Anglophone</v>
      </c>
      <c r="Q143" t="s">
        <v>38</v>
      </c>
      <c r="R143" t="str">
        <f t="shared" si="20"/>
        <v>North West</v>
      </c>
      <c r="S143" t="s">
        <v>59</v>
      </c>
      <c r="T143" t="str">
        <f t="shared" si="18"/>
        <v>Oct</v>
      </c>
      <c r="U143" t="str">
        <f t="shared" si="19"/>
        <v>Q4</v>
      </c>
      <c r="V143">
        <v>2017</v>
      </c>
    </row>
    <row r="144" spans="1:22">
      <c r="A144">
        <v>10243</v>
      </c>
      <c r="B144" t="s">
        <v>28</v>
      </c>
      <c r="C144">
        <f>1/COUNTIFS(SalesTable[SALES_REP],SalesTable[[#This Row],[SALES_REP]])</f>
        <v>9.3457943925233638E-3</v>
      </c>
      <c r="D144" t="s">
        <v>29</v>
      </c>
      <c r="E144" t="s">
        <v>30</v>
      </c>
      <c r="F144" t="str">
        <f t="shared" si="14"/>
        <v>Castle Lite</v>
      </c>
      <c r="G144">
        <f>1/COUNTIFS(SalesTable[[BRANDS ]],SalesTable[[#This Row],[BRANDS ]])</f>
        <v>6.6666666666666671E-3</v>
      </c>
      <c r="H144">
        <v>180</v>
      </c>
      <c r="I144">
        <v>450</v>
      </c>
      <c r="J144">
        <v>733</v>
      </c>
      <c r="K144">
        <v>329850</v>
      </c>
      <c r="L144">
        <v>197910</v>
      </c>
      <c r="M144">
        <f t="shared" si="15"/>
        <v>0.6</v>
      </c>
      <c r="N144">
        <f t="shared" si="16"/>
        <v>527760</v>
      </c>
      <c r="O144" t="s">
        <v>31</v>
      </c>
      <c r="P144" t="str">
        <f t="shared" si="17"/>
        <v>Francophone</v>
      </c>
      <c r="Q144" t="s">
        <v>44</v>
      </c>
      <c r="R144" t="str">
        <f t="shared" si="20"/>
        <v>North Central</v>
      </c>
      <c r="S144" t="s">
        <v>62</v>
      </c>
      <c r="T144" t="str">
        <f t="shared" si="18"/>
        <v>Nov</v>
      </c>
      <c r="U144" t="str">
        <f t="shared" si="19"/>
        <v>Q4</v>
      </c>
      <c r="V144">
        <v>2018</v>
      </c>
    </row>
    <row r="145" spans="1:22">
      <c r="A145">
        <v>10244</v>
      </c>
      <c r="B145" t="s">
        <v>49</v>
      </c>
      <c r="C145">
        <f>1/COUNTIFS(SalesTable[SALES_REP],SalesTable[[#This Row],[SALES_REP]])</f>
        <v>1.7241379310344827E-2</v>
      </c>
      <c r="D145" t="s">
        <v>50</v>
      </c>
      <c r="E145" t="s">
        <v>36</v>
      </c>
      <c r="F145" t="str">
        <f t="shared" si="14"/>
        <v>Eagle Lager</v>
      </c>
      <c r="G145">
        <f>1/COUNTIFS(SalesTable[[BRANDS ]],SalesTable[[#This Row],[BRANDS ]])</f>
        <v>6.6666666666666671E-3</v>
      </c>
      <c r="H145">
        <v>170</v>
      </c>
      <c r="I145">
        <v>250</v>
      </c>
      <c r="J145">
        <v>776</v>
      </c>
      <c r="K145">
        <v>194000</v>
      </c>
      <c r="L145">
        <v>62080</v>
      </c>
      <c r="M145">
        <f t="shared" si="15"/>
        <v>0.32</v>
      </c>
      <c r="N145">
        <f t="shared" si="16"/>
        <v>256080</v>
      </c>
      <c r="O145" t="s">
        <v>37</v>
      </c>
      <c r="P145" t="str">
        <f t="shared" si="17"/>
        <v>Francophone</v>
      </c>
      <c r="Q145" t="s">
        <v>47</v>
      </c>
      <c r="R145" t="str">
        <f t="shared" si="20"/>
        <v>North Central</v>
      </c>
      <c r="S145" t="s">
        <v>63</v>
      </c>
      <c r="T145" t="str">
        <f t="shared" si="18"/>
        <v>Dec</v>
      </c>
      <c r="U145" t="str">
        <f t="shared" si="19"/>
        <v>Q4</v>
      </c>
      <c r="V145">
        <v>2017</v>
      </c>
    </row>
    <row r="146" spans="1:22">
      <c r="A146">
        <v>10245</v>
      </c>
      <c r="B146" t="s">
        <v>40</v>
      </c>
      <c r="C146">
        <f>1/COUNTIFS(SalesTable[SALES_REP],SalesTable[[#This Row],[SALES_REP]])</f>
        <v>9.3457943925233638E-3</v>
      </c>
      <c r="D146" t="s">
        <v>41</v>
      </c>
      <c r="E146" t="s">
        <v>42</v>
      </c>
      <c r="F146" t="str">
        <f t="shared" si="14"/>
        <v>Hero</v>
      </c>
      <c r="G146">
        <f>1/COUNTIFS(SalesTable[[BRANDS ]],SalesTable[[#This Row],[BRANDS ]])</f>
        <v>6.7114093959731542E-3</v>
      </c>
      <c r="H146">
        <v>150</v>
      </c>
      <c r="I146">
        <v>200</v>
      </c>
      <c r="J146">
        <v>924</v>
      </c>
      <c r="K146">
        <v>184800</v>
      </c>
      <c r="L146">
        <v>46200</v>
      </c>
      <c r="M146">
        <f t="shared" si="15"/>
        <v>0.25</v>
      </c>
      <c r="N146">
        <f t="shared" si="16"/>
        <v>231000</v>
      </c>
      <c r="O146" t="s">
        <v>43</v>
      </c>
      <c r="P146" t="str">
        <f t="shared" si="17"/>
        <v>Francophone</v>
      </c>
      <c r="Q146" t="s">
        <v>20</v>
      </c>
      <c r="R146" t="str">
        <f t="shared" si="20"/>
        <v>South East</v>
      </c>
      <c r="S146" t="s">
        <v>21</v>
      </c>
      <c r="T146" t="str">
        <f t="shared" si="18"/>
        <v>Jan</v>
      </c>
      <c r="U146" t="str">
        <f t="shared" si="19"/>
        <v>Q1</v>
      </c>
      <c r="V146">
        <v>2019</v>
      </c>
    </row>
    <row r="147" spans="1:22">
      <c r="A147">
        <v>10246</v>
      </c>
      <c r="B147" t="s">
        <v>16</v>
      </c>
      <c r="C147">
        <f>1/COUNTIFS(SalesTable[SALES_REP],SalesTable[[#This Row],[SALES_REP]])</f>
        <v>7.3529411764705881E-3</v>
      </c>
      <c r="D147" t="s">
        <v>17</v>
      </c>
      <c r="E147" t="s">
        <v>46</v>
      </c>
      <c r="F147" t="str">
        <f t="shared" si="14"/>
        <v>Beta Malt</v>
      </c>
      <c r="G147">
        <f>1/COUNTIFS(SalesTable[[BRANDS ]],SalesTable[[#This Row],[BRANDS ]])</f>
        <v>6.7114093959731542E-3</v>
      </c>
      <c r="H147">
        <v>80</v>
      </c>
      <c r="I147">
        <v>150</v>
      </c>
      <c r="J147">
        <v>744</v>
      </c>
      <c r="K147">
        <v>111600</v>
      </c>
      <c r="L147">
        <v>52080</v>
      </c>
      <c r="M147">
        <f t="shared" si="15"/>
        <v>0.46666666666666667</v>
      </c>
      <c r="N147">
        <f t="shared" si="16"/>
        <v>163680</v>
      </c>
      <c r="O147" t="s">
        <v>19</v>
      </c>
      <c r="P147" t="str">
        <f t="shared" si="17"/>
        <v>Anglophone</v>
      </c>
      <c r="Q147" t="s">
        <v>26</v>
      </c>
      <c r="R147" t="str">
        <f t="shared" si="20"/>
        <v>West</v>
      </c>
      <c r="S147" t="s">
        <v>27</v>
      </c>
      <c r="T147" t="str">
        <f t="shared" si="18"/>
        <v>Feb</v>
      </c>
      <c r="U147" t="str">
        <f t="shared" si="19"/>
        <v>Q1</v>
      </c>
      <c r="V147">
        <v>2019</v>
      </c>
    </row>
    <row r="148" spans="1:22">
      <c r="A148">
        <v>10247</v>
      </c>
      <c r="B148" t="s">
        <v>16</v>
      </c>
      <c r="C148">
        <f>1/COUNTIFS(SalesTable[SALES_REP],SalesTable[[#This Row],[SALES_REP]])</f>
        <v>7.3529411764705881E-3</v>
      </c>
      <c r="D148" t="s">
        <v>17</v>
      </c>
      <c r="E148" t="s">
        <v>51</v>
      </c>
      <c r="F148" t="str">
        <f t="shared" si="14"/>
        <v>Grand Malt</v>
      </c>
      <c r="G148">
        <f>1/COUNTIFS(SalesTable[[BRANDS ]],SalesTable[[#This Row],[BRANDS ]])</f>
        <v>6.7114093959731542E-3</v>
      </c>
      <c r="H148">
        <v>90</v>
      </c>
      <c r="I148">
        <v>150</v>
      </c>
      <c r="J148">
        <v>754</v>
      </c>
      <c r="K148">
        <v>113100</v>
      </c>
      <c r="L148">
        <v>45240</v>
      </c>
      <c r="M148">
        <f t="shared" si="15"/>
        <v>0.4</v>
      </c>
      <c r="N148">
        <f t="shared" si="16"/>
        <v>158340</v>
      </c>
      <c r="O148" t="s">
        <v>25</v>
      </c>
      <c r="P148" t="str">
        <f t="shared" si="17"/>
        <v>Anglophone</v>
      </c>
      <c r="Q148" t="s">
        <v>32</v>
      </c>
      <c r="R148" t="str">
        <f t="shared" si="20"/>
        <v>South South</v>
      </c>
      <c r="S148" t="s">
        <v>33</v>
      </c>
      <c r="T148" t="str">
        <f t="shared" si="18"/>
        <v>Mar</v>
      </c>
      <c r="U148" t="str">
        <f t="shared" si="19"/>
        <v>Q1</v>
      </c>
      <c r="V148">
        <v>2019</v>
      </c>
    </row>
    <row r="149" spans="1:22">
      <c r="A149">
        <v>10248</v>
      </c>
      <c r="B149" t="s">
        <v>40</v>
      </c>
      <c r="C149">
        <f>1/COUNTIFS(SalesTable[SALES_REP],SalesTable[[#This Row],[SALES_REP]])</f>
        <v>9.3457943925233638E-3</v>
      </c>
      <c r="D149" t="s">
        <v>41</v>
      </c>
      <c r="E149" t="s">
        <v>18</v>
      </c>
      <c r="F149" t="str">
        <f t="shared" si="14"/>
        <v>Trophy</v>
      </c>
      <c r="G149">
        <f>1/COUNTIFS(SalesTable[[BRANDS ]],SalesTable[[#This Row],[BRANDS ]])</f>
        <v>6.6666666666666671E-3</v>
      </c>
      <c r="H149">
        <v>150</v>
      </c>
      <c r="I149">
        <v>200</v>
      </c>
      <c r="J149">
        <v>792</v>
      </c>
      <c r="K149">
        <v>158400</v>
      </c>
      <c r="L149">
        <v>39600</v>
      </c>
      <c r="M149">
        <f t="shared" si="15"/>
        <v>0.25</v>
      </c>
      <c r="N149">
        <f t="shared" si="16"/>
        <v>198000</v>
      </c>
      <c r="O149" t="s">
        <v>31</v>
      </c>
      <c r="P149" t="str">
        <f t="shared" si="17"/>
        <v>Francophone</v>
      </c>
      <c r="Q149" t="s">
        <v>38</v>
      </c>
      <c r="R149" t="str">
        <f t="shared" si="20"/>
        <v>North West</v>
      </c>
      <c r="S149" t="s">
        <v>39</v>
      </c>
      <c r="T149" t="str">
        <f t="shared" si="18"/>
        <v>Apr</v>
      </c>
      <c r="U149" t="str">
        <f t="shared" si="19"/>
        <v>Q2</v>
      </c>
      <c r="V149">
        <v>2019</v>
      </c>
    </row>
    <row r="150" spans="1:22">
      <c r="A150">
        <v>10249</v>
      </c>
      <c r="B150" t="s">
        <v>16</v>
      </c>
      <c r="C150">
        <f>1/COUNTIFS(SalesTable[SALES_REP],SalesTable[[#This Row],[SALES_REP]])</f>
        <v>7.3529411764705881E-3</v>
      </c>
      <c r="D150" t="s">
        <v>17</v>
      </c>
      <c r="E150" t="s">
        <v>24</v>
      </c>
      <c r="F150" t="str">
        <f t="shared" si="14"/>
        <v>Budweiser</v>
      </c>
      <c r="G150">
        <f>1/COUNTIFS(SalesTable[[BRANDS ]],SalesTable[[#This Row],[BRANDS ]])</f>
        <v>6.6666666666666671E-3</v>
      </c>
      <c r="H150">
        <v>250</v>
      </c>
      <c r="I150">
        <v>500</v>
      </c>
      <c r="J150">
        <v>838</v>
      </c>
      <c r="K150">
        <v>419000</v>
      </c>
      <c r="L150">
        <v>209500</v>
      </c>
      <c r="M150">
        <f t="shared" si="15"/>
        <v>0.5</v>
      </c>
      <c r="N150">
        <f t="shared" si="16"/>
        <v>628500</v>
      </c>
      <c r="O150" t="s">
        <v>37</v>
      </c>
      <c r="P150" t="str">
        <f t="shared" si="17"/>
        <v>Francophone</v>
      </c>
      <c r="Q150" t="s">
        <v>44</v>
      </c>
      <c r="R150" t="str">
        <f t="shared" si="20"/>
        <v>North Central</v>
      </c>
      <c r="S150" t="s">
        <v>45</v>
      </c>
      <c r="T150" t="str">
        <f t="shared" si="18"/>
        <v>May</v>
      </c>
      <c r="U150" t="str">
        <f t="shared" si="19"/>
        <v>Q2</v>
      </c>
      <c r="V150">
        <v>2017</v>
      </c>
    </row>
    <row r="151" spans="1:22">
      <c r="A151">
        <v>10250</v>
      </c>
      <c r="B151" t="s">
        <v>22</v>
      </c>
      <c r="C151">
        <f>1/COUNTIFS(SalesTable[SALES_REP],SalesTable[[#This Row],[SALES_REP]])</f>
        <v>8.4745762711864406E-3</v>
      </c>
      <c r="D151" t="s">
        <v>23</v>
      </c>
      <c r="E151" t="s">
        <v>30</v>
      </c>
      <c r="F151" t="str">
        <f t="shared" si="14"/>
        <v>Castle Lite</v>
      </c>
      <c r="G151">
        <f>1/COUNTIFS(SalesTable[[BRANDS ]],SalesTable[[#This Row],[BRANDS ]])</f>
        <v>6.6666666666666671E-3</v>
      </c>
      <c r="H151">
        <v>180</v>
      </c>
      <c r="I151">
        <v>450</v>
      </c>
      <c r="J151">
        <v>963</v>
      </c>
      <c r="K151">
        <v>433350</v>
      </c>
      <c r="L151">
        <v>260010</v>
      </c>
      <c r="M151">
        <f t="shared" si="15"/>
        <v>0.6</v>
      </c>
      <c r="N151">
        <f t="shared" si="16"/>
        <v>693360</v>
      </c>
      <c r="O151" t="s">
        <v>43</v>
      </c>
      <c r="P151" t="str">
        <f t="shared" si="17"/>
        <v>Francophone</v>
      </c>
      <c r="Q151" t="s">
        <v>47</v>
      </c>
      <c r="R151" t="str">
        <f t="shared" si="20"/>
        <v>North Central</v>
      </c>
      <c r="S151" t="s">
        <v>48</v>
      </c>
      <c r="T151" t="str">
        <f t="shared" si="18"/>
        <v>Jun</v>
      </c>
      <c r="U151" t="str">
        <f t="shared" si="19"/>
        <v>Q2</v>
      </c>
      <c r="V151">
        <v>2017</v>
      </c>
    </row>
    <row r="152" spans="1:22">
      <c r="A152">
        <v>10251</v>
      </c>
      <c r="B152" t="s">
        <v>28</v>
      </c>
      <c r="C152">
        <f>1/COUNTIFS(SalesTable[SALES_REP],SalesTable[[#This Row],[SALES_REP]])</f>
        <v>9.3457943925233638E-3</v>
      </c>
      <c r="D152" t="s">
        <v>29</v>
      </c>
      <c r="E152" t="s">
        <v>36</v>
      </c>
      <c r="F152" t="str">
        <f t="shared" si="14"/>
        <v>Eagle Lager</v>
      </c>
      <c r="G152">
        <f>1/COUNTIFS(SalesTable[[BRANDS ]],SalesTable[[#This Row],[BRANDS ]])</f>
        <v>6.6666666666666671E-3</v>
      </c>
      <c r="H152">
        <v>170</v>
      </c>
      <c r="I152">
        <v>250</v>
      </c>
      <c r="J152">
        <v>995</v>
      </c>
      <c r="K152">
        <v>248750</v>
      </c>
      <c r="L152">
        <v>79600</v>
      </c>
      <c r="M152">
        <f t="shared" si="15"/>
        <v>0.32</v>
      </c>
      <c r="N152">
        <f t="shared" si="16"/>
        <v>328350</v>
      </c>
      <c r="O152" t="s">
        <v>19</v>
      </c>
      <c r="P152" t="str">
        <f t="shared" si="17"/>
        <v>Anglophone</v>
      </c>
      <c r="Q152" t="s">
        <v>20</v>
      </c>
      <c r="R152" t="str">
        <f t="shared" si="20"/>
        <v>South East</v>
      </c>
      <c r="S152" t="s">
        <v>52</v>
      </c>
      <c r="T152" t="str">
        <f t="shared" si="18"/>
        <v>Jul</v>
      </c>
      <c r="U152" t="str">
        <f t="shared" si="19"/>
        <v>Q3</v>
      </c>
      <c r="V152">
        <v>2017</v>
      </c>
    </row>
    <row r="153" spans="1:22">
      <c r="A153">
        <v>10252</v>
      </c>
      <c r="B153" t="s">
        <v>34</v>
      </c>
      <c r="C153">
        <f>1/COUNTIFS(SalesTable[SALES_REP],SalesTable[[#This Row],[SALES_REP]])</f>
        <v>5.3763440860215058E-3</v>
      </c>
      <c r="D153" t="s">
        <v>35</v>
      </c>
      <c r="E153" t="s">
        <v>42</v>
      </c>
      <c r="F153" t="str">
        <f t="shared" si="14"/>
        <v>Hero</v>
      </c>
      <c r="G153">
        <f>1/COUNTIFS(SalesTable[[BRANDS ]],SalesTable[[#This Row],[BRANDS ]])</f>
        <v>6.7114093959731542E-3</v>
      </c>
      <c r="H153">
        <v>150</v>
      </c>
      <c r="I153">
        <v>200</v>
      </c>
      <c r="J153">
        <v>941</v>
      </c>
      <c r="K153">
        <v>188200</v>
      </c>
      <c r="L153">
        <v>47050</v>
      </c>
      <c r="M153">
        <f t="shared" si="15"/>
        <v>0.25</v>
      </c>
      <c r="N153">
        <f t="shared" si="16"/>
        <v>235250</v>
      </c>
      <c r="O153" t="s">
        <v>25</v>
      </c>
      <c r="P153" t="str">
        <f t="shared" si="17"/>
        <v>Anglophone</v>
      </c>
      <c r="Q153" t="s">
        <v>26</v>
      </c>
      <c r="R153" t="str">
        <f t="shared" si="20"/>
        <v>West</v>
      </c>
      <c r="S153" t="s">
        <v>53</v>
      </c>
      <c r="T153" t="str">
        <f t="shared" si="18"/>
        <v>Aug</v>
      </c>
      <c r="U153" t="str">
        <f t="shared" si="19"/>
        <v>Q3</v>
      </c>
      <c r="V153">
        <v>2017</v>
      </c>
    </row>
    <row r="154" spans="1:22">
      <c r="A154">
        <v>10253</v>
      </c>
      <c r="B154" t="s">
        <v>40</v>
      </c>
      <c r="C154">
        <f>1/COUNTIFS(SalesTable[SALES_REP],SalesTable[[#This Row],[SALES_REP]])</f>
        <v>9.3457943925233638E-3</v>
      </c>
      <c r="D154" t="s">
        <v>41</v>
      </c>
      <c r="E154" t="s">
        <v>46</v>
      </c>
      <c r="F154" t="str">
        <f t="shared" si="14"/>
        <v>Beta Malt</v>
      </c>
      <c r="G154">
        <f>1/COUNTIFS(SalesTable[[BRANDS ]],SalesTable[[#This Row],[BRANDS ]])</f>
        <v>6.7114093959731542E-3</v>
      </c>
      <c r="H154">
        <v>80</v>
      </c>
      <c r="I154">
        <v>150</v>
      </c>
      <c r="J154">
        <v>930</v>
      </c>
      <c r="K154">
        <v>139500</v>
      </c>
      <c r="L154">
        <v>65100</v>
      </c>
      <c r="M154">
        <f t="shared" si="15"/>
        <v>0.46666666666666667</v>
      </c>
      <c r="N154">
        <f t="shared" si="16"/>
        <v>204600</v>
      </c>
      <c r="O154" t="s">
        <v>31</v>
      </c>
      <c r="P154" t="str">
        <f t="shared" si="17"/>
        <v>Francophone</v>
      </c>
      <c r="Q154" t="s">
        <v>32</v>
      </c>
      <c r="R154" t="str">
        <f t="shared" si="20"/>
        <v>South South</v>
      </c>
      <c r="S154" t="s">
        <v>56</v>
      </c>
      <c r="T154" t="str">
        <f t="shared" si="18"/>
        <v>Sep</v>
      </c>
      <c r="U154" t="str">
        <f t="shared" si="19"/>
        <v>Q3</v>
      </c>
      <c r="V154">
        <v>2018</v>
      </c>
    </row>
    <row r="155" spans="1:22">
      <c r="A155">
        <v>10254</v>
      </c>
      <c r="B155" t="s">
        <v>16</v>
      </c>
      <c r="C155">
        <f>1/COUNTIFS(SalesTable[SALES_REP],SalesTable[[#This Row],[SALES_REP]])</f>
        <v>7.3529411764705881E-3</v>
      </c>
      <c r="D155" t="s">
        <v>17</v>
      </c>
      <c r="E155" t="s">
        <v>51</v>
      </c>
      <c r="F155" t="str">
        <f t="shared" si="14"/>
        <v>Grand Malt</v>
      </c>
      <c r="G155">
        <f>1/COUNTIFS(SalesTable[[BRANDS ]],SalesTable[[#This Row],[BRANDS ]])</f>
        <v>6.7114093959731542E-3</v>
      </c>
      <c r="H155">
        <v>90</v>
      </c>
      <c r="I155">
        <v>150</v>
      </c>
      <c r="J155">
        <v>780</v>
      </c>
      <c r="K155">
        <v>117000</v>
      </c>
      <c r="L155">
        <v>46800</v>
      </c>
      <c r="M155">
        <f t="shared" si="15"/>
        <v>0.4</v>
      </c>
      <c r="N155">
        <f t="shared" si="16"/>
        <v>163800</v>
      </c>
      <c r="O155" t="s">
        <v>37</v>
      </c>
      <c r="P155" t="str">
        <f t="shared" si="17"/>
        <v>Francophone</v>
      </c>
      <c r="Q155" t="s">
        <v>38</v>
      </c>
      <c r="R155" t="str">
        <f t="shared" si="20"/>
        <v>North West</v>
      </c>
      <c r="S155" t="s">
        <v>59</v>
      </c>
      <c r="T155" t="str">
        <f t="shared" si="18"/>
        <v>Oct</v>
      </c>
      <c r="U155" t="str">
        <f t="shared" si="19"/>
        <v>Q4</v>
      </c>
      <c r="V155">
        <v>2019</v>
      </c>
    </row>
    <row r="156" spans="1:22">
      <c r="A156">
        <v>10255</v>
      </c>
      <c r="B156" t="s">
        <v>49</v>
      </c>
      <c r="C156">
        <f>1/COUNTIFS(SalesTable[SALES_REP],SalesTable[[#This Row],[SALES_REP]])</f>
        <v>1.7241379310344827E-2</v>
      </c>
      <c r="D156" t="s">
        <v>50</v>
      </c>
      <c r="E156" t="s">
        <v>18</v>
      </c>
      <c r="F156" t="str">
        <f t="shared" si="14"/>
        <v>Trophy</v>
      </c>
      <c r="G156">
        <f>1/COUNTIFS(SalesTable[[BRANDS ]],SalesTable[[#This Row],[BRANDS ]])</f>
        <v>6.6666666666666671E-3</v>
      </c>
      <c r="H156">
        <v>150</v>
      </c>
      <c r="I156">
        <v>200</v>
      </c>
      <c r="J156">
        <v>729</v>
      </c>
      <c r="K156">
        <v>145800</v>
      </c>
      <c r="L156">
        <v>36450</v>
      </c>
      <c r="M156">
        <f t="shared" si="15"/>
        <v>0.25</v>
      </c>
      <c r="N156">
        <f t="shared" si="16"/>
        <v>182250</v>
      </c>
      <c r="O156" t="s">
        <v>43</v>
      </c>
      <c r="P156" t="str">
        <f t="shared" si="17"/>
        <v>Francophone</v>
      </c>
      <c r="Q156" t="s">
        <v>44</v>
      </c>
      <c r="R156" t="str">
        <f t="shared" si="20"/>
        <v>North Central</v>
      </c>
      <c r="S156" t="s">
        <v>62</v>
      </c>
      <c r="T156" t="str">
        <f t="shared" si="18"/>
        <v>Nov</v>
      </c>
      <c r="U156" t="str">
        <f t="shared" si="19"/>
        <v>Q4</v>
      </c>
      <c r="V156">
        <v>2019</v>
      </c>
    </row>
    <row r="157" spans="1:22">
      <c r="A157">
        <v>10256</v>
      </c>
      <c r="B157" t="s">
        <v>34</v>
      </c>
      <c r="C157">
        <f>1/COUNTIFS(SalesTable[SALES_REP],SalesTable[[#This Row],[SALES_REP]])</f>
        <v>5.3763440860215058E-3</v>
      </c>
      <c r="D157" t="s">
        <v>35</v>
      </c>
      <c r="E157" t="s">
        <v>24</v>
      </c>
      <c r="F157" t="str">
        <f t="shared" si="14"/>
        <v>Budweiser</v>
      </c>
      <c r="G157">
        <f>1/COUNTIFS(SalesTable[[BRANDS ]],SalesTable[[#This Row],[BRANDS ]])</f>
        <v>6.6666666666666671E-3</v>
      </c>
      <c r="H157">
        <v>250</v>
      </c>
      <c r="I157">
        <v>500</v>
      </c>
      <c r="J157">
        <v>909</v>
      </c>
      <c r="K157">
        <v>454500</v>
      </c>
      <c r="L157">
        <v>227250</v>
      </c>
      <c r="M157">
        <f t="shared" si="15"/>
        <v>0.5</v>
      </c>
      <c r="N157">
        <f t="shared" si="16"/>
        <v>681750</v>
      </c>
      <c r="O157" t="s">
        <v>19</v>
      </c>
      <c r="P157" t="str">
        <f t="shared" si="17"/>
        <v>Anglophone</v>
      </c>
      <c r="Q157" t="s">
        <v>47</v>
      </c>
      <c r="R157" t="str">
        <f t="shared" si="20"/>
        <v>North Central</v>
      </c>
      <c r="S157" t="s">
        <v>63</v>
      </c>
      <c r="T157" t="str">
        <f t="shared" si="18"/>
        <v>Dec</v>
      </c>
      <c r="U157" t="str">
        <f t="shared" si="19"/>
        <v>Q4</v>
      </c>
      <c r="V157">
        <v>2019</v>
      </c>
    </row>
    <row r="158" spans="1:22">
      <c r="A158">
        <v>10257</v>
      </c>
      <c r="B158" t="s">
        <v>54</v>
      </c>
      <c r="C158">
        <f>1/COUNTIFS(SalesTable[SALES_REP],SalesTable[[#This Row],[SALES_REP]])</f>
        <v>1.2658227848101266E-2</v>
      </c>
      <c r="D158" t="s">
        <v>55</v>
      </c>
      <c r="E158" t="s">
        <v>30</v>
      </c>
      <c r="F158" t="str">
        <f t="shared" si="14"/>
        <v>Castle Lite</v>
      </c>
      <c r="G158">
        <f>1/COUNTIFS(SalesTable[[BRANDS ]],SalesTable[[#This Row],[BRANDS ]])</f>
        <v>6.6666666666666671E-3</v>
      </c>
      <c r="H158">
        <v>180</v>
      </c>
      <c r="I158">
        <v>450</v>
      </c>
      <c r="J158">
        <v>961</v>
      </c>
      <c r="K158">
        <v>432450</v>
      </c>
      <c r="L158">
        <v>259470</v>
      </c>
      <c r="M158">
        <f t="shared" si="15"/>
        <v>0.6</v>
      </c>
      <c r="N158">
        <f t="shared" si="16"/>
        <v>691920</v>
      </c>
      <c r="O158" t="s">
        <v>25</v>
      </c>
      <c r="P158" t="str">
        <f t="shared" si="17"/>
        <v>Anglophone</v>
      </c>
      <c r="Q158" t="s">
        <v>20</v>
      </c>
      <c r="R158" t="str">
        <f t="shared" si="20"/>
        <v>South East</v>
      </c>
      <c r="S158" t="s">
        <v>21</v>
      </c>
      <c r="T158" t="str">
        <f t="shared" si="18"/>
        <v>Jan</v>
      </c>
      <c r="U158" t="str">
        <f t="shared" si="19"/>
        <v>Q1</v>
      </c>
      <c r="V158">
        <v>2018</v>
      </c>
    </row>
    <row r="159" spans="1:22">
      <c r="A159">
        <v>10258</v>
      </c>
      <c r="B159" t="s">
        <v>57</v>
      </c>
      <c r="C159">
        <f>1/COUNTIFS(SalesTable[SALES_REP],SalesTable[[#This Row],[SALES_REP]])</f>
        <v>2.0408163265306121E-2</v>
      </c>
      <c r="D159" t="s">
        <v>58</v>
      </c>
      <c r="E159" t="s">
        <v>36</v>
      </c>
      <c r="F159" t="str">
        <f t="shared" si="14"/>
        <v>Eagle Lager</v>
      </c>
      <c r="G159">
        <f>1/COUNTIFS(SalesTable[[BRANDS ]],SalesTable[[#This Row],[BRANDS ]])</f>
        <v>6.6666666666666671E-3</v>
      </c>
      <c r="H159">
        <v>170</v>
      </c>
      <c r="I159">
        <v>250</v>
      </c>
      <c r="J159">
        <v>729</v>
      </c>
      <c r="K159">
        <v>182250</v>
      </c>
      <c r="L159">
        <v>58320</v>
      </c>
      <c r="M159">
        <f t="shared" si="15"/>
        <v>0.32</v>
      </c>
      <c r="N159">
        <f t="shared" si="16"/>
        <v>240570</v>
      </c>
      <c r="O159" t="s">
        <v>31</v>
      </c>
      <c r="P159" t="str">
        <f t="shared" si="17"/>
        <v>Francophone</v>
      </c>
      <c r="Q159" t="s">
        <v>26</v>
      </c>
      <c r="R159" t="str">
        <f t="shared" si="20"/>
        <v>West</v>
      </c>
      <c r="S159" t="s">
        <v>27</v>
      </c>
      <c r="T159" t="str">
        <f t="shared" si="18"/>
        <v>Feb</v>
      </c>
      <c r="U159" t="str">
        <f t="shared" si="19"/>
        <v>Q1</v>
      </c>
      <c r="V159">
        <v>2018</v>
      </c>
    </row>
    <row r="160" spans="1:22">
      <c r="A160">
        <v>10259</v>
      </c>
      <c r="B160" t="s">
        <v>60</v>
      </c>
      <c r="C160">
        <f>1/COUNTIFS(SalesTable[SALES_REP],SalesTable[[#This Row],[SALES_REP]])</f>
        <v>1.4492753623188406E-2</v>
      </c>
      <c r="D160" t="s">
        <v>61</v>
      </c>
      <c r="E160" t="s">
        <v>42</v>
      </c>
      <c r="F160" t="str">
        <f t="shared" si="14"/>
        <v>Hero</v>
      </c>
      <c r="G160">
        <f>1/COUNTIFS(SalesTable[[BRANDS ]],SalesTable[[#This Row],[BRANDS ]])</f>
        <v>6.7114093959731542E-3</v>
      </c>
      <c r="H160">
        <v>150</v>
      </c>
      <c r="I160">
        <v>200</v>
      </c>
      <c r="J160">
        <v>944</v>
      </c>
      <c r="K160">
        <v>188800</v>
      </c>
      <c r="L160">
        <v>47200</v>
      </c>
      <c r="M160">
        <f t="shared" si="15"/>
        <v>0.25</v>
      </c>
      <c r="N160">
        <f t="shared" si="16"/>
        <v>236000</v>
      </c>
      <c r="O160" t="s">
        <v>37</v>
      </c>
      <c r="P160" t="str">
        <f t="shared" si="17"/>
        <v>Francophone</v>
      </c>
      <c r="Q160" t="s">
        <v>32</v>
      </c>
      <c r="R160" t="str">
        <f t="shared" si="20"/>
        <v>South South</v>
      </c>
      <c r="S160" t="s">
        <v>33</v>
      </c>
      <c r="T160" t="str">
        <f t="shared" si="18"/>
        <v>Mar</v>
      </c>
      <c r="U160" t="str">
        <f t="shared" si="19"/>
        <v>Q1</v>
      </c>
      <c r="V160">
        <v>2019</v>
      </c>
    </row>
    <row r="161" spans="1:22">
      <c r="A161">
        <v>10260</v>
      </c>
      <c r="B161" t="s">
        <v>34</v>
      </c>
      <c r="C161">
        <f>1/COUNTIFS(SalesTable[SALES_REP],SalesTable[[#This Row],[SALES_REP]])</f>
        <v>5.3763440860215058E-3</v>
      </c>
      <c r="D161" t="s">
        <v>35</v>
      </c>
      <c r="E161" t="s">
        <v>46</v>
      </c>
      <c r="F161" t="str">
        <f t="shared" si="14"/>
        <v>Beta Malt</v>
      </c>
      <c r="G161">
        <f>1/COUNTIFS(SalesTable[[BRANDS ]],SalesTable[[#This Row],[BRANDS ]])</f>
        <v>6.7114093959731542E-3</v>
      </c>
      <c r="H161">
        <v>80</v>
      </c>
      <c r="I161">
        <v>150</v>
      </c>
      <c r="J161">
        <v>981</v>
      </c>
      <c r="K161">
        <v>147150</v>
      </c>
      <c r="L161">
        <v>68670</v>
      </c>
      <c r="M161">
        <f t="shared" si="15"/>
        <v>0.46666666666666667</v>
      </c>
      <c r="N161">
        <f t="shared" si="16"/>
        <v>215820</v>
      </c>
      <c r="O161" t="s">
        <v>43</v>
      </c>
      <c r="P161" t="str">
        <f t="shared" si="17"/>
        <v>Francophone</v>
      </c>
      <c r="Q161" t="s">
        <v>38</v>
      </c>
      <c r="R161" t="str">
        <f t="shared" si="20"/>
        <v>North West</v>
      </c>
      <c r="S161" t="s">
        <v>39</v>
      </c>
      <c r="T161" t="str">
        <f t="shared" si="18"/>
        <v>Apr</v>
      </c>
      <c r="U161" t="str">
        <f t="shared" si="19"/>
        <v>Q2</v>
      </c>
      <c r="V161">
        <v>2017</v>
      </c>
    </row>
    <row r="162" spans="1:22">
      <c r="A162">
        <v>10261</v>
      </c>
      <c r="B162" t="s">
        <v>64</v>
      </c>
      <c r="C162">
        <f>1/COUNTIFS(SalesTable[SALES_REP],SalesTable[[#This Row],[SALES_REP]])</f>
        <v>1.4492753623188406E-2</v>
      </c>
      <c r="D162" t="s">
        <v>65</v>
      </c>
      <c r="E162" t="s">
        <v>51</v>
      </c>
      <c r="F162" t="str">
        <f t="shared" si="14"/>
        <v>Grand Malt</v>
      </c>
      <c r="G162">
        <f>1/COUNTIFS(SalesTable[[BRANDS ]],SalesTable[[#This Row],[BRANDS ]])</f>
        <v>6.7114093959731542E-3</v>
      </c>
      <c r="H162">
        <v>90</v>
      </c>
      <c r="I162">
        <v>150</v>
      </c>
      <c r="J162">
        <v>763</v>
      </c>
      <c r="K162">
        <v>114450</v>
      </c>
      <c r="L162">
        <v>45780</v>
      </c>
      <c r="M162">
        <f t="shared" si="15"/>
        <v>0.4</v>
      </c>
      <c r="N162">
        <f t="shared" si="16"/>
        <v>160230</v>
      </c>
      <c r="O162" t="s">
        <v>19</v>
      </c>
      <c r="P162" t="str">
        <f t="shared" si="17"/>
        <v>Anglophone</v>
      </c>
      <c r="Q162" t="s">
        <v>44</v>
      </c>
      <c r="R162" t="str">
        <f t="shared" si="20"/>
        <v>North Central</v>
      </c>
      <c r="S162" t="s">
        <v>45</v>
      </c>
      <c r="T162" t="str">
        <f t="shared" si="18"/>
        <v>May</v>
      </c>
      <c r="U162" t="str">
        <f t="shared" si="19"/>
        <v>Q2</v>
      </c>
      <c r="V162">
        <v>2018</v>
      </c>
    </row>
    <row r="163" spans="1:22">
      <c r="A163">
        <v>10262</v>
      </c>
      <c r="B163" t="s">
        <v>34</v>
      </c>
      <c r="C163">
        <f>1/COUNTIFS(SalesTable[SALES_REP],SalesTable[[#This Row],[SALES_REP]])</f>
        <v>5.3763440860215058E-3</v>
      </c>
      <c r="D163" t="s">
        <v>35</v>
      </c>
      <c r="E163" t="s">
        <v>18</v>
      </c>
      <c r="F163" t="str">
        <f t="shared" si="14"/>
        <v>Trophy</v>
      </c>
      <c r="G163">
        <f>1/COUNTIFS(SalesTable[[BRANDS ]],SalesTable[[#This Row],[BRANDS ]])</f>
        <v>6.6666666666666671E-3</v>
      </c>
      <c r="H163">
        <v>150</v>
      </c>
      <c r="I163">
        <v>200</v>
      </c>
      <c r="J163">
        <v>885</v>
      </c>
      <c r="K163">
        <v>177000</v>
      </c>
      <c r="L163">
        <v>44250</v>
      </c>
      <c r="M163">
        <f t="shared" si="15"/>
        <v>0.25</v>
      </c>
      <c r="N163">
        <f t="shared" si="16"/>
        <v>221250</v>
      </c>
      <c r="O163" t="s">
        <v>25</v>
      </c>
      <c r="P163" t="str">
        <f t="shared" si="17"/>
        <v>Anglophone</v>
      </c>
      <c r="Q163" t="s">
        <v>47</v>
      </c>
      <c r="R163" t="str">
        <f t="shared" si="20"/>
        <v>North Central</v>
      </c>
      <c r="S163" t="s">
        <v>48</v>
      </c>
      <c r="T163" t="str">
        <f t="shared" si="18"/>
        <v>Jun</v>
      </c>
      <c r="U163" t="str">
        <f t="shared" si="19"/>
        <v>Q2</v>
      </c>
      <c r="V163">
        <v>2017</v>
      </c>
    </row>
    <row r="164" spans="1:22">
      <c r="A164">
        <v>10263</v>
      </c>
      <c r="B164" t="s">
        <v>54</v>
      </c>
      <c r="C164">
        <f>1/COUNTIFS(SalesTable[SALES_REP],SalesTable[[#This Row],[SALES_REP]])</f>
        <v>1.2658227848101266E-2</v>
      </c>
      <c r="D164" t="s">
        <v>55</v>
      </c>
      <c r="E164" t="s">
        <v>24</v>
      </c>
      <c r="F164" t="str">
        <f t="shared" si="14"/>
        <v>Budweiser</v>
      </c>
      <c r="G164">
        <f>1/COUNTIFS(SalesTable[[BRANDS ]],SalesTable[[#This Row],[BRANDS ]])</f>
        <v>6.6666666666666671E-3</v>
      </c>
      <c r="H164">
        <v>250</v>
      </c>
      <c r="I164">
        <v>500</v>
      </c>
      <c r="J164">
        <v>854</v>
      </c>
      <c r="K164">
        <v>427000</v>
      </c>
      <c r="L164">
        <v>213500</v>
      </c>
      <c r="M164">
        <f t="shared" si="15"/>
        <v>0.5</v>
      </c>
      <c r="N164">
        <f t="shared" si="16"/>
        <v>640500</v>
      </c>
      <c r="O164" t="s">
        <v>31</v>
      </c>
      <c r="P164" t="str">
        <f t="shared" si="17"/>
        <v>Francophone</v>
      </c>
      <c r="Q164" t="s">
        <v>20</v>
      </c>
      <c r="R164" t="str">
        <f t="shared" si="20"/>
        <v>South East</v>
      </c>
      <c r="S164" t="s">
        <v>52</v>
      </c>
      <c r="T164" t="str">
        <f t="shared" si="18"/>
        <v>Jul</v>
      </c>
      <c r="U164" t="str">
        <f t="shared" si="19"/>
        <v>Q3</v>
      </c>
      <c r="V164">
        <v>2018</v>
      </c>
    </row>
    <row r="165" spans="1:22">
      <c r="A165">
        <v>10264</v>
      </c>
      <c r="B165" t="s">
        <v>34</v>
      </c>
      <c r="C165">
        <f>1/COUNTIFS(SalesTable[SALES_REP],SalesTable[[#This Row],[SALES_REP]])</f>
        <v>5.3763440860215058E-3</v>
      </c>
      <c r="D165" t="s">
        <v>35</v>
      </c>
      <c r="E165" t="s">
        <v>30</v>
      </c>
      <c r="F165" t="str">
        <f t="shared" si="14"/>
        <v>Castle Lite</v>
      </c>
      <c r="G165">
        <f>1/COUNTIFS(SalesTable[[BRANDS ]],SalesTable[[#This Row],[BRANDS ]])</f>
        <v>6.6666666666666671E-3</v>
      </c>
      <c r="H165">
        <v>180</v>
      </c>
      <c r="I165">
        <v>450</v>
      </c>
      <c r="J165">
        <v>727</v>
      </c>
      <c r="K165">
        <v>327150</v>
      </c>
      <c r="L165">
        <v>196290</v>
      </c>
      <c r="M165">
        <f t="shared" si="15"/>
        <v>0.6</v>
      </c>
      <c r="N165">
        <f t="shared" si="16"/>
        <v>523440</v>
      </c>
      <c r="O165" t="s">
        <v>37</v>
      </c>
      <c r="P165" t="str">
        <f t="shared" si="17"/>
        <v>Francophone</v>
      </c>
      <c r="Q165" t="s">
        <v>26</v>
      </c>
      <c r="R165" t="str">
        <f t="shared" si="20"/>
        <v>West</v>
      </c>
      <c r="S165" t="s">
        <v>53</v>
      </c>
      <c r="T165" t="str">
        <f t="shared" si="18"/>
        <v>Aug</v>
      </c>
      <c r="U165" t="str">
        <f t="shared" si="19"/>
        <v>Q3</v>
      </c>
      <c r="V165">
        <v>2018</v>
      </c>
    </row>
    <row r="166" spans="1:22">
      <c r="A166">
        <v>10265</v>
      </c>
      <c r="B166" t="s">
        <v>60</v>
      </c>
      <c r="C166">
        <f>1/COUNTIFS(SalesTable[SALES_REP],SalesTable[[#This Row],[SALES_REP]])</f>
        <v>1.4492753623188406E-2</v>
      </c>
      <c r="D166" t="s">
        <v>61</v>
      </c>
      <c r="E166" t="s">
        <v>36</v>
      </c>
      <c r="F166" t="str">
        <f t="shared" si="14"/>
        <v>Eagle Lager</v>
      </c>
      <c r="G166">
        <f>1/COUNTIFS(SalesTable[[BRANDS ]],SalesTable[[#This Row],[BRANDS ]])</f>
        <v>6.6666666666666671E-3</v>
      </c>
      <c r="H166">
        <v>170</v>
      </c>
      <c r="I166">
        <v>250</v>
      </c>
      <c r="J166">
        <v>991</v>
      </c>
      <c r="K166">
        <v>247750</v>
      </c>
      <c r="L166">
        <v>79280</v>
      </c>
      <c r="M166">
        <f t="shared" si="15"/>
        <v>0.32</v>
      </c>
      <c r="N166">
        <f t="shared" si="16"/>
        <v>327030</v>
      </c>
      <c r="O166" t="s">
        <v>43</v>
      </c>
      <c r="P166" t="str">
        <f t="shared" si="17"/>
        <v>Francophone</v>
      </c>
      <c r="Q166" t="s">
        <v>32</v>
      </c>
      <c r="R166" t="str">
        <f t="shared" si="20"/>
        <v>South South</v>
      </c>
      <c r="S166" t="s">
        <v>56</v>
      </c>
      <c r="T166" t="str">
        <f t="shared" si="18"/>
        <v>Sep</v>
      </c>
      <c r="U166" t="str">
        <f t="shared" si="19"/>
        <v>Q3</v>
      </c>
      <c r="V166">
        <v>2018</v>
      </c>
    </row>
    <row r="167" spans="1:22">
      <c r="A167">
        <v>10266</v>
      </c>
      <c r="B167" t="s">
        <v>66</v>
      </c>
      <c r="C167">
        <f>1/COUNTIFS(SalesTable[SALES_REP],SalesTable[[#This Row],[SALES_REP]])</f>
        <v>1.4492753623188406E-2</v>
      </c>
      <c r="D167" t="s">
        <v>67</v>
      </c>
      <c r="E167" t="s">
        <v>42</v>
      </c>
      <c r="F167" t="str">
        <f t="shared" si="14"/>
        <v>Hero</v>
      </c>
      <c r="G167">
        <f>1/COUNTIFS(SalesTable[[BRANDS ]],SalesTable[[#This Row],[BRANDS ]])</f>
        <v>6.7114093959731542E-3</v>
      </c>
      <c r="H167">
        <v>150</v>
      </c>
      <c r="I167">
        <v>200</v>
      </c>
      <c r="J167">
        <v>792</v>
      </c>
      <c r="K167">
        <v>158400</v>
      </c>
      <c r="L167">
        <v>39600</v>
      </c>
      <c r="M167">
        <f t="shared" si="15"/>
        <v>0.25</v>
      </c>
      <c r="N167">
        <f t="shared" si="16"/>
        <v>198000</v>
      </c>
      <c r="O167" t="s">
        <v>19</v>
      </c>
      <c r="P167" t="str">
        <f t="shared" si="17"/>
        <v>Anglophone</v>
      </c>
      <c r="Q167" t="s">
        <v>38</v>
      </c>
      <c r="R167" t="str">
        <f t="shared" si="20"/>
        <v>North West</v>
      </c>
      <c r="S167" t="s">
        <v>59</v>
      </c>
      <c r="T167" t="str">
        <f t="shared" si="18"/>
        <v>Oct</v>
      </c>
      <c r="U167" t="str">
        <f t="shared" si="19"/>
        <v>Q4</v>
      </c>
      <c r="V167">
        <v>2019</v>
      </c>
    </row>
    <row r="168" spans="1:22">
      <c r="A168">
        <v>10267</v>
      </c>
      <c r="B168" t="s">
        <v>64</v>
      </c>
      <c r="C168">
        <f>1/COUNTIFS(SalesTable[SALES_REP],SalesTable[[#This Row],[SALES_REP]])</f>
        <v>1.4492753623188406E-2</v>
      </c>
      <c r="D168" t="s">
        <v>65</v>
      </c>
      <c r="E168" t="s">
        <v>46</v>
      </c>
      <c r="F168" t="str">
        <f t="shared" si="14"/>
        <v>Beta Malt</v>
      </c>
      <c r="G168">
        <f>1/COUNTIFS(SalesTable[[BRANDS ]],SalesTable[[#This Row],[BRANDS ]])</f>
        <v>6.7114093959731542E-3</v>
      </c>
      <c r="H168">
        <v>80</v>
      </c>
      <c r="I168">
        <v>150</v>
      </c>
      <c r="J168">
        <v>898</v>
      </c>
      <c r="K168">
        <v>134700</v>
      </c>
      <c r="L168">
        <v>62860</v>
      </c>
      <c r="M168">
        <f t="shared" si="15"/>
        <v>0.46666666666666667</v>
      </c>
      <c r="N168">
        <f t="shared" si="16"/>
        <v>197560</v>
      </c>
      <c r="O168" t="s">
        <v>25</v>
      </c>
      <c r="P168" t="str">
        <f t="shared" si="17"/>
        <v>Anglophone</v>
      </c>
      <c r="Q168" t="s">
        <v>44</v>
      </c>
      <c r="R168" t="str">
        <f t="shared" si="20"/>
        <v>North Central</v>
      </c>
      <c r="S168" t="s">
        <v>62</v>
      </c>
      <c r="T168" t="str">
        <f t="shared" si="18"/>
        <v>Nov</v>
      </c>
      <c r="U168" t="str">
        <f t="shared" si="19"/>
        <v>Q4</v>
      </c>
      <c r="V168">
        <v>2019</v>
      </c>
    </row>
    <row r="169" spans="1:22">
      <c r="A169">
        <v>10268</v>
      </c>
      <c r="B169" t="s">
        <v>60</v>
      </c>
      <c r="C169">
        <f>1/COUNTIFS(SalesTable[SALES_REP],SalesTable[[#This Row],[SALES_REP]])</f>
        <v>1.4492753623188406E-2</v>
      </c>
      <c r="D169" t="s">
        <v>61</v>
      </c>
      <c r="E169" t="s">
        <v>51</v>
      </c>
      <c r="F169" t="str">
        <f t="shared" si="14"/>
        <v>Grand Malt</v>
      </c>
      <c r="G169">
        <f>1/COUNTIFS(SalesTable[[BRANDS ]],SalesTable[[#This Row],[BRANDS ]])</f>
        <v>6.7114093959731542E-3</v>
      </c>
      <c r="H169">
        <v>90</v>
      </c>
      <c r="I169">
        <v>150</v>
      </c>
      <c r="J169">
        <v>945</v>
      </c>
      <c r="K169">
        <v>141750</v>
      </c>
      <c r="L169">
        <v>56700</v>
      </c>
      <c r="M169">
        <f t="shared" si="15"/>
        <v>0.4</v>
      </c>
      <c r="N169">
        <f t="shared" si="16"/>
        <v>198450</v>
      </c>
      <c r="O169" t="s">
        <v>31</v>
      </c>
      <c r="P169" t="str">
        <f t="shared" si="17"/>
        <v>Francophone</v>
      </c>
      <c r="Q169" t="s">
        <v>47</v>
      </c>
      <c r="R169" t="str">
        <f t="shared" si="20"/>
        <v>North Central</v>
      </c>
      <c r="S169" t="s">
        <v>63</v>
      </c>
      <c r="T169" t="str">
        <f t="shared" si="18"/>
        <v>Dec</v>
      </c>
      <c r="U169" t="str">
        <f t="shared" si="19"/>
        <v>Q4</v>
      </c>
      <c r="V169">
        <v>2019</v>
      </c>
    </row>
    <row r="170" spans="1:22">
      <c r="A170">
        <v>10269</v>
      </c>
      <c r="B170" t="s">
        <v>22</v>
      </c>
      <c r="C170">
        <f>1/COUNTIFS(SalesTable[SALES_REP],SalesTable[[#This Row],[SALES_REP]])</f>
        <v>8.4745762711864406E-3</v>
      </c>
      <c r="D170" t="s">
        <v>23</v>
      </c>
      <c r="E170" t="s">
        <v>18</v>
      </c>
      <c r="F170" t="str">
        <f t="shared" si="14"/>
        <v>Trophy</v>
      </c>
      <c r="G170">
        <f>1/COUNTIFS(SalesTable[[BRANDS ]],SalesTable[[#This Row],[BRANDS ]])</f>
        <v>6.6666666666666671E-3</v>
      </c>
      <c r="H170">
        <v>150</v>
      </c>
      <c r="I170">
        <v>200</v>
      </c>
      <c r="J170">
        <v>814</v>
      </c>
      <c r="K170">
        <v>162800</v>
      </c>
      <c r="L170">
        <v>40700</v>
      </c>
      <c r="M170">
        <f t="shared" si="15"/>
        <v>0.25</v>
      </c>
      <c r="N170">
        <f t="shared" si="16"/>
        <v>203500</v>
      </c>
      <c r="O170" t="s">
        <v>37</v>
      </c>
      <c r="P170" t="str">
        <f t="shared" si="17"/>
        <v>Francophone</v>
      </c>
      <c r="Q170" t="s">
        <v>20</v>
      </c>
      <c r="R170" t="str">
        <f t="shared" si="20"/>
        <v>South East</v>
      </c>
      <c r="S170" t="s">
        <v>21</v>
      </c>
      <c r="T170" t="str">
        <f t="shared" si="18"/>
        <v>Jan</v>
      </c>
      <c r="U170" t="str">
        <f t="shared" si="19"/>
        <v>Q1</v>
      </c>
      <c r="V170">
        <v>2019</v>
      </c>
    </row>
    <row r="171" spans="1:22">
      <c r="A171">
        <v>10270</v>
      </c>
      <c r="B171" t="s">
        <v>64</v>
      </c>
      <c r="C171">
        <f>1/COUNTIFS(SalesTable[SALES_REP],SalesTable[[#This Row],[SALES_REP]])</f>
        <v>1.4492753623188406E-2</v>
      </c>
      <c r="D171" t="s">
        <v>65</v>
      </c>
      <c r="E171" t="s">
        <v>24</v>
      </c>
      <c r="F171" t="str">
        <f t="shared" si="14"/>
        <v>Budweiser</v>
      </c>
      <c r="G171">
        <f>1/COUNTIFS(SalesTable[[BRANDS ]],SalesTable[[#This Row],[BRANDS ]])</f>
        <v>6.6666666666666671E-3</v>
      </c>
      <c r="H171">
        <v>250</v>
      </c>
      <c r="I171">
        <v>500</v>
      </c>
      <c r="J171">
        <v>863</v>
      </c>
      <c r="K171">
        <v>431500</v>
      </c>
      <c r="L171">
        <v>215750</v>
      </c>
      <c r="M171">
        <f t="shared" si="15"/>
        <v>0.5</v>
      </c>
      <c r="N171">
        <f t="shared" si="16"/>
        <v>647250</v>
      </c>
      <c r="O171" t="s">
        <v>43</v>
      </c>
      <c r="P171" t="str">
        <f t="shared" si="17"/>
        <v>Francophone</v>
      </c>
      <c r="Q171" t="s">
        <v>26</v>
      </c>
      <c r="R171" t="str">
        <f t="shared" si="20"/>
        <v>West</v>
      </c>
      <c r="S171" t="s">
        <v>27</v>
      </c>
      <c r="T171" t="str">
        <f t="shared" si="18"/>
        <v>Feb</v>
      </c>
      <c r="U171" t="str">
        <f t="shared" si="19"/>
        <v>Q1</v>
      </c>
      <c r="V171">
        <v>2018</v>
      </c>
    </row>
    <row r="172" spans="1:22">
      <c r="A172">
        <v>10271</v>
      </c>
      <c r="B172" t="s">
        <v>34</v>
      </c>
      <c r="C172">
        <f>1/COUNTIFS(SalesTable[SALES_REP],SalesTable[[#This Row],[SALES_REP]])</f>
        <v>5.3763440860215058E-3</v>
      </c>
      <c r="D172" t="s">
        <v>35</v>
      </c>
      <c r="E172" t="s">
        <v>30</v>
      </c>
      <c r="F172" t="str">
        <f t="shared" si="14"/>
        <v>Castle Lite</v>
      </c>
      <c r="G172">
        <f>1/COUNTIFS(SalesTable[[BRANDS ]],SalesTable[[#This Row],[BRANDS ]])</f>
        <v>6.6666666666666671E-3</v>
      </c>
      <c r="H172">
        <v>180</v>
      </c>
      <c r="I172">
        <v>450</v>
      </c>
      <c r="J172">
        <v>829</v>
      </c>
      <c r="K172">
        <v>373050</v>
      </c>
      <c r="L172">
        <v>223830</v>
      </c>
      <c r="M172">
        <f t="shared" si="15"/>
        <v>0.6</v>
      </c>
      <c r="N172">
        <f t="shared" si="16"/>
        <v>596880</v>
      </c>
      <c r="O172" t="s">
        <v>19</v>
      </c>
      <c r="P172" t="str">
        <f t="shared" si="17"/>
        <v>Anglophone</v>
      </c>
      <c r="Q172" t="s">
        <v>32</v>
      </c>
      <c r="R172" t="str">
        <f t="shared" si="20"/>
        <v>South South</v>
      </c>
      <c r="S172" t="s">
        <v>33</v>
      </c>
      <c r="T172" t="str">
        <f t="shared" si="18"/>
        <v>Mar</v>
      </c>
      <c r="U172" t="str">
        <f t="shared" si="19"/>
        <v>Q1</v>
      </c>
      <c r="V172">
        <v>2019</v>
      </c>
    </row>
    <row r="173" spans="1:22">
      <c r="A173">
        <v>10272</v>
      </c>
      <c r="B173" t="s">
        <v>28</v>
      </c>
      <c r="C173">
        <f>1/COUNTIFS(SalesTable[SALES_REP],SalesTable[[#This Row],[SALES_REP]])</f>
        <v>9.3457943925233638E-3</v>
      </c>
      <c r="D173" t="s">
        <v>29</v>
      </c>
      <c r="E173" t="s">
        <v>36</v>
      </c>
      <c r="F173" t="str">
        <f t="shared" si="14"/>
        <v>Eagle Lager</v>
      </c>
      <c r="G173">
        <f>1/COUNTIFS(SalesTable[[BRANDS ]],SalesTable[[#This Row],[BRANDS ]])</f>
        <v>6.6666666666666671E-3</v>
      </c>
      <c r="H173">
        <v>170</v>
      </c>
      <c r="I173">
        <v>250</v>
      </c>
      <c r="J173">
        <v>747</v>
      </c>
      <c r="K173">
        <v>186750</v>
      </c>
      <c r="L173">
        <v>59760</v>
      </c>
      <c r="M173">
        <f t="shared" si="15"/>
        <v>0.32</v>
      </c>
      <c r="N173">
        <f t="shared" si="16"/>
        <v>246510</v>
      </c>
      <c r="O173" t="s">
        <v>25</v>
      </c>
      <c r="P173" t="str">
        <f t="shared" si="17"/>
        <v>Anglophone</v>
      </c>
      <c r="Q173" t="s">
        <v>38</v>
      </c>
      <c r="R173" t="str">
        <f t="shared" si="20"/>
        <v>North West</v>
      </c>
      <c r="S173" t="s">
        <v>39</v>
      </c>
      <c r="T173" t="str">
        <f t="shared" si="18"/>
        <v>Apr</v>
      </c>
      <c r="U173" t="str">
        <f t="shared" si="19"/>
        <v>Q2</v>
      </c>
      <c r="V173">
        <v>2017</v>
      </c>
    </row>
    <row r="174" spans="1:22">
      <c r="A174">
        <v>10273</v>
      </c>
      <c r="B174" t="s">
        <v>16</v>
      </c>
      <c r="C174">
        <f>1/COUNTIFS(SalesTable[SALES_REP],SalesTable[[#This Row],[SALES_REP]])</f>
        <v>7.3529411764705881E-3</v>
      </c>
      <c r="D174" t="s">
        <v>17</v>
      </c>
      <c r="E174" t="s">
        <v>42</v>
      </c>
      <c r="F174" t="str">
        <f t="shared" si="14"/>
        <v>Hero</v>
      </c>
      <c r="G174">
        <f>1/COUNTIFS(SalesTable[[BRANDS ]],SalesTable[[#This Row],[BRANDS ]])</f>
        <v>6.7114093959731542E-3</v>
      </c>
      <c r="H174">
        <v>150</v>
      </c>
      <c r="I174">
        <v>200</v>
      </c>
      <c r="J174">
        <v>961</v>
      </c>
      <c r="K174">
        <v>192200</v>
      </c>
      <c r="L174">
        <v>48050</v>
      </c>
      <c r="M174">
        <f t="shared" si="15"/>
        <v>0.25</v>
      </c>
      <c r="N174">
        <f t="shared" si="16"/>
        <v>240250</v>
      </c>
      <c r="O174" t="s">
        <v>31</v>
      </c>
      <c r="P174" t="str">
        <f t="shared" si="17"/>
        <v>Francophone</v>
      </c>
      <c r="Q174" t="s">
        <v>44</v>
      </c>
      <c r="R174" t="str">
        <f t="shared" si="20"/>
        <v>North Central</v>
      </c>
      <c r="S174" t="s">
        <v>45</v>
      </c>
      <c r="T174" t="str">
        <f t="shared" si="18"/>
        <v>May</v>
      </c>
      <c r="U174" t="str">
        <f t="shared" si="19"/>
        <v>Q2</v>
      </c>
      <c r="V174">
        <v>2018</v>
      </c>
    </row>
    <row r="175" spans="1:22">
      <c r="A175">
        <v>10274</v>
      </c>
      <c r="B175" t="s">
        <v>40</v>
      </c>
      <c r="C175">
        <f>1/COUNTIFS(SalesTable[SALES_REP],SalesTable[[#This Row],[SALES_REP]])</f>
        <v>9.3457943925233638E-3</v>
      </c>
      <c r="D175" t="s">
        <v>41</v>
      </c>
      <c r="E175" t="s">
        <v>46</v>
      </c>
      <c r="F175" t="str">
        <f t="shared" si="14"/>
        <v>Beta Malt</v>
      </c>
      <c r="G175">
        <f>1/COUNTIFS(SalesTable[[BRANDS ]],SalesTable[[#This Row],[BRANDS ]])</f>
        <v>6.7114093959731542E-3</v>
      </c>
      <c r="H175">
        <v>80</v>
      </c>
      <c r="I175">
        <v>150</v>
      </c>
      <c r="J175">
        <v>803</v>
      </c>
      <c r="K175">
        <v>120450</v>
      </c>
      <c r="L175">
        <v>56210</v>
      </c>
      <c r="M175">
        <f t="shared" si="15"/>
        <v>0.46666666666666667</v>
      </c>
      <c r="N175">
        <f t="shared" si="16"/>
        <v>176660</v>
      </c>
      <c r="O175" t="s">
        <v>37</v>
      </c>
      <c r="P175" t="str">
        <f t="shared" si="17"/>
        <v>Francophone</v>
      </c>
      <c r="Q175" t="s">
        <v>47</v>
      </c>
      <c r="R175" t="str">
        <f t="shared" si="20"/>
        <v>North Central</v>
      </c>
      <c r="S175" t="s">
        <v>48</v>
      </c>
      <c r="T175" t="str">
        <f t="shared" si="18"/>
        <v>Jun</v>
      </c>
      <c r="U175" t="str">
        <f t="shared" si="19"/>
        <v>Q2</v>
      </c>
      <c r="V175">
        <v>2019</v>
      </c>
    </row>
    <row r="176" spans="1:22">
      <c r="A176">
        <v>10275</v>
      </c>
      <c r="B176" t="s">
        <v>57</v>
      </c>
      <c r="C176">
        <f>1/COUNTIFS(SalesTable[SALES_REP],SalesTable[[#This Row],[SALES_REP]])</f>
        <v>2.0408163265306121E-2</v>
      </c>
      <c r="D176" t="s">
        <v>58</v>
      </c>
      <c r="E176" t="s">
        <v>51</v>
      </c>
      <c r="F176" t="str">
        <f t="shared" si="14"/>
        <v>Grand Malt</v>
      </c>
      <c r="G176">
        <f>1/COUNTIFS(SalesTable[[BRANDS ]],SalesTable[[#This Row],[BRANDS ]])</f>
        <v>6.7114093959731542E-3</v>
      </c>
      <c r="H176">
        <v>90</v>
      </c>
      <c r="I176">
        <v>150</v>
      </c>
      <c r="J176">
        <v>875</v>
      </c>
      <c r="K176">
        <v>131250</v>
      </c>
      <c r="L176">
        <v>52500</v>
      </c>
      <c r="M176">
        <f t="shared" si="15"/>
        <v>0.4</v>
      </c>
      <c r="N176">
        <f t="shared" si="16"/>
        <v>183750</v>
      </c>
      <c r="O176" t="s">
        <v>43</v>
      </c>
      <c r="P176" t="str">
        <f t="shared" si="17"/>
        <v>Francophone</v>
      </c>
      <c r="Q176" t="s">
        <v>20</v>
      </c>
      <c r="R176" t="str">
        <f t="shared" si="20"/>
        <v>South East</v>
      </c>
      <c r="S176" t="s">
        <v>52</v>
      </c>
      <c r="T176" t="str">
        <f t="shared" si="18"/>
        <v>Jul</v>
      </c>
      <c r="U176" t="str">
        <f t="shared" si="19"/>
        <v>Q3</v>
      </c>
      <c r="V176">
        <v>2017</v>
      </c>
    </row>
    <row r="177" spans="1:22">
      <c r="A177">
        <v>10276</v>
      </c>
      <c r="B177" t="s">
        <v>22</v>
      </c>
      <c r="C177">
        <f>1/COUNTIFS(SalesTable[SALES_REP],SalesTable[[#This Row],[SALES_REP]])</f>
        <v>8.4745762711864406E-3</v>
      </c>
      <c r="D177" t="s">
        <v>23</v>
      </c>
      <c r="E177" t="s">
        <v>18</v>
      </c>
      <c r="F177" t="str">
        <f t="shared" si="14"/>
        <v>Trophy</v>
      </c>
      <c r="G177">
        <f>1/COUNTIFS(SalesTable[[BRANDS ]],SalesTable[[#This Row],[BRANDS ]])</f>
        <v>6.6666666666666671E-3</v>
      </c>
      <c r="H177">
        <v>150</v>
      </c>
      <c r="I177">
        <v>200</v>
      </c>
      <c r="J177">
        <v>750</v>
      </c>
      <c r="K177">
        <v>150000</v>
      </c>
      <c r="L177">
        <v>37500</v>
      </c>
      <c r="M177">
        <f t="shared" si="15"/>
        <v>0.25</v>
      </c>
      <c r="N177">
        <f t="shared" si="16"/>
        <v>187500</v>
      </c>
      <c r="O177" t="s">
        <v>19</v>
      </c>
      <c r="P177" t="str">
        <f t="shared" si="17"/>
        <v>Anglophone</v>
      </c>
      <c r="Q177" t="s">
        <v>26</v>
      </c>
      <c r="R177" t="str">
        <f t="shared" si="20"/>
        <v>West</v>
      </c>
      <c r="S177" t="s">
        <v>53</v>
      </c>
      <c r="T177" t="str">
        <f t="shared" si="18"/>
        <v>Aug</v>
      </c>
      <c r="U177" t="str">
        <f t="shared" si="19"/>
        <v>Q3</v>
      </c>
      <c r="V177">
        <v>2018</v>
      </c>
    </row>
    <row r="178" spans="1:22">
      <c r="A178">
        <v>10277</v>
      </c>
      <c r="B178" t="s">
        <v>22</v>
      </c>
      <c r="C178">
        <f>1/COUNTIFS(SalesTable[SALES_REP],SalesTable[[#This Row],[SALES_REP]])</f>
        <v>8.4745762711864406E-3</v>
      </c>
      <c r="D178" t="s">
        <v>23</v>
      </c>
      <c r="E178" t="s">
        <v>24</v>
      </c>
      <c r="F178" t="str">
        <f t="shared" si="14"/>
        <v>Budweiser</v>
      </c>
      <c r="G178">
        <f>1/COUNTIFS(SalesTable[[BRANDS ]],SalesTable[[#This Row],[BRANDS ]])</f>
        <v>6.6666666666666671E-3</v>
      </c>
      <c r="H178">
        <v>250</v>
      </c>
      <c r="I178">
        <v>500</v>
      </c>
      <c r="J178">
        <v>850</v>
      </c>
      <c r="K178">
        <v>425000</v>
      </c>
      <c r="L178">
        <v>212500</v>
      </c>
      <c r="M178">
        <f t="shared" si="15"/>
        <v>0.5</v>
      </c>
      <c r="N178">
        <f t="shared" si="16"/>
        <v>637500</v>
      </c>
      <c r="O178" t="s">
        <v>25</v>
      </c>
      <c r="P178" t="str">
        <f t="shared" si="17"/>
        <v>Anglophone</v>
      </c>
      <c r="Q178" t="s">
        <v>32</v>
      </c>
      <c r="R178" t="str">
        <f t="shared" si="20"/>
        <v>South South</v>
      </c>
      <c r="S178" t="s">
        <v>56</v>
      </c>
      <c r="T178" t="str">
        <f t="shared" si="18"/>
        <v>Sep</v>
      </c>
      <c r="U178" t="str">
        <f t="shared" si="19"/>
        <v>Q3</v>
      </c>
      <c r="V178">
        <v>2017</v>
      </c>
    </row>
    <row r="179" spans="1:22">
      <c r="A179">
        <v>10278</v>
      </c>
      <c r="B179" t="s">
        <v>66</v>
      </c>
      <c r="C179">
        <f>1/COUNTIFS(SalesTable[SALES_REP],SalesTable[[#This Row],[SALES_REP]])</f>
        <v>1.4492753623188406E-2</v>
      </c>
      <c r="D179" t="s">
        <v>67</v>
      </c>
      <c r="E179" t="s">
        <v>30</v>
      </c>
      <c r="F179" t="str">
        <f t="shared" si="14"/>
        <v>Castle Lite</v>
      </c>
      <c r="G179">
        <f>1/COUNTIFS(SalesTable[[BRANDS ]],SalesTable[[#This Row],[BRANDS ]])</f>
        <v>6.6666666666666671E-3</v>
      </c>
      <c r="H179">
        <v>180</v>
      </c>
      <c r="I179">
        <v>450</v>
      </c>
      <c r="J179">
        <v>710</v>
      </c>
      <c r="K179">
        <v>319500</v>
      </c>
      <c r="L179">
        <v>191700</v>
      </c>
      <c r="M179">
        <f t="shared" si="15"/>
        <v>0.6</v>
      </c>
      <c r="N179">
        <f t="shared" si="16"/>
        <v>511200</v>
      </c>
      <c r="O179" t="s">
        <v>31</v>
      </c>
      <c r="P179" t="str">
        <f t="shared" si="17"/>
        <v>Francophone</v>
      </c>
      <c r="Q179" t="s">
        <v>38</v>
      </c>
      <c r="R179" t="str">
        <f t="shared" si="20"/>
        <v>North West</v>
      </c>
      <c r="S179" t="s">
        <v>59</v>
      </c>
      <c r="T179" t="str">
        <f t="shared" si="18"/>
        <v>Oct</v>
      </c>
      <c r="U179" t="str">
        <f t="shared" si="19"/>
        <v>Q4</v>
      </c>
      <c r="V179">
        <v>2018</v>
      </c>
    </row>
    <row r="180" spans="1:22">
      <c r="A180">
        <v>10279</v>
      </c>
      <c r="B180" t="s">
        <v>34</v>
      </c>
      <c r="C180">
        <f>1/COUNTIFS(SalesTable[SALES_REP],SalesTable[[#This Row],[SALES_REP]])</f>
        <v>5.3763440860215058E-3</v>
      </c>
      <c r="D180" t="s">
        <v>35</v>
      </c>
      <c r="E180" t="s">
        <v>36</v>
      </c>
      <c r="F180" t="str">
        <f t="shared" si="14"/>
        <v>Eagle Lager</v>
      </c>
      <c r="G180">
        <f>1/COUNTIFS(SalesTable[[BRANDS ]],SalesTable[[#This Row],[BRANDS ]])</f>
        <v>6.6666666666666671E-3</v>
      </c>
      <c r="H180">
        <v>170</v>
      </c>
      <c r="I180">
        <v>250</v>
      </c>
      <c r="J180">
        <v>881</v>
      </c>
      <c r="K180">
        <v>220250</v>
      </c>
      <c r="L180">
        <v>70480</v>
      </c>
      <c r="M180">
        <f t="shared" si="15"/>
        <v>0.32</v>
      </c>
      <c r="N180">
        <f t="shared" si="16"/>
        <v>290730</v>
      </c>
      <c r="O180" t="s">
        <v>37</v>
      </c>
      <c r="P180" t="str">
        <f t="shared" si="17"/>
        <v>Francophone</v>
      </c>
      <c r="Q180" t="s">
        <v>44</v>
      </c>
      <c r="R180" t="str">
        <f t="shared" si="20"/>
        <v>North Central</v>
      </c>
      <c r="S180" t="s">
        <v>62</v>
      </c>
      <c r="T180" t="str">
        <f t="shared" si="18"/>
        <v>Nov</v>
      </c>
      <c r="U180" t="str">
        <f t="shared" si="19"/>
        <v>Q4</v>
      </c>
      <c r="V180">
        <v>2017</v>
      </c>
    </row>
    <row r="181" spans="1:22">
      <c r="A181">
        <v>10280</v>
      </c>
      <c r="B181" t="s">
        <v>54</v>
      </c>
      <c r="C181">
        <f>1/COUNTIFS(SalesTable[SALES_REP],SalesTable[[#This Row],[SALES_REP]])</f>
        <v>1.2658227848101266E-2</v>
      </c>
      <c r="D181" t="s">
        <v>55</v>
      </c>
      <c r="E181" t="s">
        <v>42</v>
      </c>
      <c r="F181" t="str">
        <f t="shared" si="14"/>
        <v>Hero</v>
      </c>
      <c r="G181">
        <f>1/COUNTIFS(SalesTable[[BRANDS ]],SalesTable[[#This Row],[BRANDS ]])</f>
        <v>6.7114093959731542E-3</v>
      </c>
      <c r="H181">
        <v>150</v>
      </c>
      <c r="I181">
        <v>200</v>
      </c>
      <c r="J181">
        <v>777</v>
      </c>
      <c r="K181">
        <v>155400</v>
      </c>
      <c r="L181">
        <v>38850</v>
      </c>
      <c r="M181">
        <f t="shared" si="15"/>
        <v>0.25</v>
      </c>
      <c r="N181">
        <f t="shared" si="16"/>
        <v>194250</v>
      </c>
      <c r="O181" t="s">
        <v>43</v>
      </c>
      <c r="P181" t="str">
        <f t="shared" si="17"/>
        <v>Francophone</v>
      </c>
      <c r="Q181" t="s">
        <v>47</v>
      </c>
      <c r="R181" t="str">
        <f t="shared" si="20"/>
        <v>North Central</v>
      </c>
      <c r="S181" t="s">
        <v>63</v>
      </c>
      <c r="T181" t="str">
        <f t="shared" si="18"/>
        <v>Dec</v>
      </c>
      <c r="U181" t="str">
        <f t="shared" si="19"/>
        <v>Q4</v>
      </c>
      <c r="V181">
        <v>2018</v>
      </c>
    </row>
    <row r="182" spans="1:22">
      <c r="A182">
        <v>10281</v>
      </c>
      <c r="B182" t="s">
        <v>66</v>
      </c>
      <c r="C182">
        <f>1/COUNTIFS(SalesTable[SALES_REP],SalesTable[[#This Row],[SALES_REP]])</f>
        <v>1.4492753623188406E-2</v>
      </c>
      <c r="D182" t="s">
        <v>67</v>
      </c>
      <c r="E182" t="s">
        <v>46</v>
      </c>
      <c r="F182" t="str">
        <f t="shared" si="14"/>
        <v>Beta Malt</v>
      </c>
      <c r="G182">
        <f>1/COUNTIFS(SalesTable[[BRANDS ]],SalesTable[[#This Row],[BRANDS ]])</f>
        <v>6.7114093959731542E-3</v>
      </c>
      <c r="H182">
        <v>80</v>
      </c>
      <c r="I182">
        <v>150</v>
      </c>
      <c r="J182">
        <v>708</v>
      </c>
      <c r="K182">
        <v>106200</v>
      </c>
      <c r="L182">
        <v>49560</v>
      </c>
      <c r="M182">
        <f t="shared" si="15"/>
        <v>0.46666666666666667</v>
      </c>
      <c r="N182">
        <f t="shared" si="16"/>
        <v>155760</v>
      </c>
      <c r="O182" t="s">
        <v>19</v>
      </c>
      <c r="P182" t="str">
        <f t="shared" si="17"/>
        <v>Anglophone</v>
      </c>
      <c r="Q182" t="s">
        <v>20</v>
      </c>
      <c r="R182" t="str">
        <f t="shared" si="20"/>
        <v>South East</v>
      </c>
      <c r="S182" t="s">
        <v>21</v>
      </c>
      <c r="T182" t="str">
        <f t="shared" si="18"/>
        <v>Jan</v>
      </c>
      <c r="U182" t="str">
        <f t="shared" si="19"/>
        <v>Q1</v>
      </c>
      <c r="V182">
        <v>2017</v>
      </c>
    </row>
    <row r="183" spans="1:22">
      <c r="A183">
        <v>10282</v>
      </c>
      <c r="B183" t="s">
        <v>28</v>
      </c>
      <c r="C183">
        <f>1/COUNTIFS(SalesTable[SALES_REP],SalesTable[[#This Row],[SALES_REP]])</f>
        <v>9.3457943925233638E-3</v>
      </c>
      <c r="D183" t="s">
        <v>29</v>
      </c>
      <c r="E183" t="s">
        <v>51</v>
      </c>
      <c r="F183" t="str">
        <f t="shared" si="14"/>
        <v>Grand Malt</v>
      </c>
      <c r="G183">
        <f>1/COUNTIFS(SalesTable[[BRANDS ]],SalesTable[[#This Row],[BRANDS ]])</f>
        <v>6.7114093959731542E-3</v>
      </c>
      <c r="H183">
        <v>90</v>
      </c>
      <c r="I183">
        <v>150</v>
      </c>
      <c r="J183">
        <v>996</v>
      </c>
      <c r="K183">
        <v>149400</v>
      </c>
      <c r="L183">
        <v>59760</v>
      </c>
      <c r="M183">
        <f t="shared" si="15"/>
        <v>0.4</v>
      </c>
      <c r="N183">
        <f t="shared" si="16"/>
        <v>209160</v>
      </c>
      <c r="O183" t="s">
        <v>25</v>
      </c>
      <c r="P183" t="str">
        <f t="shared" si="17"/>
        <v>Anglophone</v>
      </c>
      <c r="Q183" t="s">
        <v>26</v>
      </c>
      <c r="R183" t="str">
        <f t="shared" si="20"/>
        <v>West</v>
      </c>
      <c r="S183" t="s">
        <v>27</v>
      </c>
      <c r="T183" t="str">
        <f t="shared" si="18"/>
        <v>Feb</v>
      </c>
      <c r="U183" t="str">
        <f t="shared" si="19"/>
        <v>Q1</v>
      </c>
      <c r="V183">
        <v>2019</v>
      </c>
    </row>
    <row r="184" spans="1:22">
      <c r="A184">
        <v>10283</v>
      </c>
      <c r="B184" t="s">
        <v>22</v>
      </c>
      <c r="C184">
        <f>1/COUNTIFS(SalesTable[SALES_REP],SalesTable[[#This Row],[SALES_REP]])</f>
        <v>8.4745762711864406E-3</v>
      </c>
      <c r="D184" t="s">
        <v>23</v>
      </c>
      <c r="E184" t="s">
        <v>18</v>
      </c>
      <c r="F184" t="str">
        <f t="shared" si="14"/>
        <v>Trophy</v>
      </c>
      <c r="G184">
        <f>1/COUNTIFS(SalesTable[[BRANDS ]],SalesTable[[#This Row],[BRANDS ]])</f>
        <v>6.6666666666666671E-3</v>
      </c>
      <c r="H184">
        <v>150</v>
      </c>
      <c r="I184">
        <v>200</v>
      </c>
      <c r="J184">
        <v>870</v>
      </c>
      <c r="K184">
        <v>174000</v>
      </c>
      <c r="L184">
        <v>43500</v>
      </c>
      <c r="M184">
        <f t="shared" si="15"/>
        <v>0.25</v>
      </c>
      <c r="N184">
        <f t="shared" si="16"/>
        <v>217500</v>
      </c>
      <c r="O184" t="s">
        <v>31</v>
      </c>
      <c r="P184" t="str">
        <f t="shared" si="17"/>
        <v>Francophone</v>
      </c>
      <c r="Q184" t="s">
        <v>32</v>
      </c>
      <c r="R184" t="str">
        <f t="shared" si="20"/>
        <v>South South</v>
      </c>
      <c r="S184" t="s">
        <v>33</v>
      </c>
      <c r="T184" t="str">
        <f t="shared" si="18"/>
        <v>Mar</v>
      </c>
      <c r="U184" t="str">
        <f t="shared" si="19"/>
        <v>Q1</v>
      </c>
      <c r="V184">
        <v>2019</v>
      </c>
    </row>
    <row r="185" spans="1:22">
      <c r="A185">
        <v>10284</v>
      </c>
      <c r="B185" t="s">
        <v>28</v>
      </c>
      <c r="C185">
        <f>1/COUNTIFS(SalesTable[SALES_REP],SalesTable[[#This Row],[SALES_REP]])</f>
        <v>9.3457943925233638E-3</v>
      </c>
      <c r="D185" t="s">
        <v>29</v>
      </c>
      <c r="E185" t="s">
        <v>24</v>
      </c>
      <c r="F185" t="str">
        <f t="shared" si="14"/>
        <v>Budweiser</v>
      </c>
      <c r="G185">
        <f>1/COUNTIFS(SalesTable[[BRANDS ]],SalesTable[[#This Row],[BRANDS ]])</f>
        <v>6.6666666666666671E-3</v>
      </c>
      <c r="H185">
        <v>250</v>
      </c>
      <c r="I185">
        <v>500</v>
      </c>
      <c r="J185">
        <v>972</v>
      </c>
      <c r="K185">
        <v>486000</v>
      </c>
      <c r="L185">
        <v>243000</v>
      </c>
      <c r="M185">
        <f t="shared" si="15"/>
        <v>0.5</v>
      </c>
      <c r="N185">
        <f t="shared" si="16"/>
        <v>729000</v>
      </c>
      <c r="O185" t="s">
        <v>37</v>
      </c>
      <c r="P185" t="str">
        <f t="shared" si="17"/>
        <v>Francophone</v>
      </c>
      <c r="Q185" t="s">
        <v>38</v>
      </c>
      <c r="R185" t="str">
        <f t="shared" si="20"/>
        <v>North West</v>
      </c>
      <c r="S185" t="s">
        <v>39</v>
      </c>
      <c r="T185" t="str">
        <f t="shared" si="18"/>
        <v>Apr</v>
      </c>
      <c r="U185" t="str">
        <f t="shared" si="19"/>
        <v>Q2</v>
      </c>
      <c r="V185">
        <v>2019</v>
      </c>
    </row>
    <row r="186" spans="1:22">
      <c r="A186">
        <v>10285</v>
      </c>
      <c r="B186" t="s">
        <v>49</v>
      </c>
      <c r="C186">
        <f>1/COUNTIFS(SalesTable[SALES_REP],SalesTable[[#This Row],[SALES_REP]])</f>
        <v>1.7241379310344827E-2</v>
      </c>
      <c r="D186" t="s">
        <v>50</v>
      </c>
      <c r="E186" t="s">
        <v>30</v>
      </c>
      <c r="F186" t="str">
        <f t="shared" si="14"/>
        <v>Castle Lite</v>
      </c>
      <c r="G186">
        <f>1/COUNTIFS(SalesTable[[BRANDS ]],SalesTable[[#This Row],[BRANDS ]])</f>
        <v>6.6666666666666671E-3</v>
      </c>
      <c r="H186">
        <v>180</v>
      </c>
      <c r="I186">
        <v>450</v>
      </c>
      <c r="J186">
        <v>989</v>
      </c>
      <c r="K186">
        <v>445050</v>
      </c>
      <c r="L186">
        <v>267030</v>
      </c>
      <c r="M186">
        <f t="shared" si="15"/>
        <v>0.6</v>
      </c>
      <c r="N186">
        <f t="shared" si="16"/>
        <v>712080</v>
      </c>
      <c r="O186" t="s">
        <v>43</v>
      </c>
      <c r="P186" t="str">
        <f t="shared" si="17"/>
        <v>Francophone</v>
      </c>
      <c r="Q186" t="s">
        <v>44</v>
      </c>
      <c r="R186" t="str">
        <f t="shared" si="20"/>
        <v>North Central</v>
      </c>
      <c r="S186" t="s">
        <v>45</v>
      </c>
      <c r="T186" t="str">
        <f t="shared" si="18"/>
        <v>May</v>
      </c>
      <c r="U186" t="str">
        <f t="shared" si="19"/>
        <v>Q2</v>
      </c>
      <c r="V186">
        <v>2018</v>
      </c>
    </row>
    <row r="187" spans="1:22">
      <c r="A187">
        <v>10286</v>
      </c>
      <c r="B187" t="s">
        <v>40</v>
      </c>
      <c r="C187">
        <f>1/COUNTIFS(SalesTable[SALES_REP],SalesTable[[#This Row],[SALES_REP]])</f>
        <v>9.3457943925233638E-3</v>
      </c>
      <c r="D187" t="s">
        <v>41</v>
      </c>
      <c r="E187" t="s">
        <v>36</v>
      </c>
      <c r="F187" t="str">
        <f t="shared" si="14"/>
        <v>Eagle Lager</v>
      </c>
      <c r="G187">
        <f>1/COUNTIFS(SalesTable[[BRANDS ]],SalesTable[[#This Row],[BRANDS ]])</f>
        <v>6.6666666666666671E-3</v>
      </c>
      <c r="H187">
        <v>170</v>
      </c>
      <c r="I187">
        <v>250</v>
      </c>
      <c r="J187">
        <v>936</v>
      </c>
      <c r="K187">
        <v>234000</v>
      </c>
      <c r="L187">
        <v>74880</v>
      </c>
      <c r="M187">
        <f t="shared" si="15"/>
        <v>0.32</v>
      </c>
      <c r="N187">
        <f t="shared" si="16"/>
        <v>308880</v>
      </c>
      <c r="O187" t="s">
        <v>19</v>
      </c>
      <c r="P187" t="str">
        <f t="shared" si="17"/>
        <v>Anglophone</v>
      </c>
      <c r="Q187" t="s">
        <v>47</v>
      </c>
      <c r="R187" t="str">
        <f t="shared" si="20"/>
        <v>North Central</v>
      </c>
      <c r="S187" t="s">
        <v>48</v>
      </c>
      <c r="T187" t="str">
        <f t="shared" si="18"/>
        <v>Jun</v>
      </c>
      <c r="U187" t="str">
        <f t="shared" si="19"/>
        <v>Q2</v>
      </c>
      <c r="V187">
        <v>2018</v>
      </c>
    </row>
    <row r="188" spans="1:22">
      <c r="A188">
        <v>10287</v>
      </c>
      <c r="B188" t="s">
        <v>16</v>
      </c>
      <c r="C188">
        <f>1/COUNTIFS(SalesTable[SALES_REP],SalesTable[[#This Row],[SALES_REP]])</f>
        <v>7.3529411764705881E-3</v>
      </c>
      <c r="D188" t="s">
        <v>17</v>
      </c>
      <c r="E188" t="s">
        <v>42</v>
      </c>
      <c r="F188" t="str">
        <f t="shared" si="14"/>
        <v>Hero</v>
      </c>
      <c r="G188">
        <f>1/COUNTIFS(SalesTable[[BRANDS ]],SalesTable[[#This Row],[BRANDS ]])</f>
        <v>6.7114093959731542E-3</v>
      </c>
      <c r="H188">
        <v>150</v>
      </c>
      <c r="I188">
        <v>200</v>
      </c>
      <c r="J188">
        <v>1000</v>
      </c>
      <c r="K188">
        <v>200000</v>
      </c>
      <c r="L188">
        <v>50000</v>
      </c>
      <c r="M188">
        <f t="shared" si="15"/>
        <v>0.25</v>
      </c>
      <c r="N188">
        <f t="shared" si="16"/>
        <v>250000</v>
      </c>
      <c r="O188" t="s">
        <v>25</v>
      </c>
      <c r="P188" t="str">
        <f t="shared" si="17"/>
        <v>Anglophone</v>
      </c>
      <c r="Q188" t="s">
        <v>20</v>
      </c>
      <c r="R188" t="str">
        <f t="shared" si="20"/>
        <v>South East</v>
      </c>
      <c r="S188" t="s">
        <v>52</v>
      </c>
      <c r="T188" t="str">
        <f t="shared" si="18"/>
        <v>Jul</v>
      </c>
      <c r="U188" t="str">
        <f t="shared" si="19"/>
        <v>Q3</v>
      </c>
      <c r="V188">
        <v>2017</v>
      </c>
    </row>
    <row r="189" spans="1:22">
      <c r="A189">
        <v>10288</v>
      </c>
      <c r="B189" t="s">
        <v>16</v>
      </c>
      <c r="C189">
        <f>1/COUNTIFS(SalesTable[SALES_REP],SalesTable[[#This Row],[SALES_REP]])</f>
        <v>7.3529411764705881E-3</v>
      </c>
      <c r="D189" t="s">
        <v>17</v>
      </c>
      <c r="E189" t="s">
        <v>46</v>
      </c>
      <c r="F189" t="str">
        <f t="shared" si="14"/>
        <v>Beta Malt</v>
      </c>
      <c r="G189">
        <f>1/COUNTIFS(SalesTable[[BRANDS ]],SalesTable[[#This Row],[BRANDS ]])</f>
        <v>6.7114093959731542E-3</v>
      </c>
      <c r="H189">
        <v>80</v>
      </c>
      <c r="I189">
        <v>150</v>
      </c>
      <c r="J189">
        <v>947</v>
      </c>
      <c r="K189">
        <v>142050</v>
      </c>
      <c r="L189">
        <v>66290</v>
      </c>
      <c r="M189">
        <f t="shared" si="15"/>
        <v>0.46666666666666667</v>
      </c>
      <c r="N189">
        <f t="shared" si="16"/>
        <v>208340</v>
      </c>
      <c r="O189" t="s">
        <v>31</v>
      </c>
      <c r="P189" t="str">
        <f t="shared" si="17"/>
        <v>Francophone</v>
      </c>
      <c r="Q189" t="s">
        <v>26</v>
      </c>
      <c r="R189" t="str">
        <f t="shared" si="20"/>
        <v>West</v>
      </c>
      <c r="S189" t="s">
        <v>53</v>
      </c>
      <c r="T189" t="str">
        <f t="shared" si="18"/>
        <v>Aug</v>
      </c>
      <c r="U189" t="str">
        <f t="shared" si="19"/>
        <v>Q3</v>
      </c>
      <c r="V189">
        <v>2018</v>
      </c>
    </row>
    <row r="190" spans="1:22">
      <c r="A190">
        <v>10289</v>
      </c>
      <c r="B190" t="s">
        <v>40</v>
      </c>
      <c r="C190">
        <f>1/COUNTIFS(SalesTable[SALES_REP],SalesTable[[#This Row],[SALES_REP]])</f>
        <v>9.3457943925233638E-3</v>
      </c>
      <c r="D190" t="s">
        <v>41</v>
      </c>
      <c r="E190" t="s">
        <v>51</v>
      </c>
      <c r="F190" t="str">
        <f t="shared" si="14"/>
        <v>Grand Malt</v>
      </c>
      <c r="G190">
        <f>1/COUNTIFS(SalesTable[[BRANDS ]],SalesTable[[#This Row],[BRANDS ]])</f>
        <v>6.7114093959731542E-3</v>
      </c>
      <c r="H190">
        <v>90</v>
      </c>
      <c r="I190">
        <v>150</v>
      </c>
      <c r="J190">
        <v>762</v>
      </c>
      <c r="K190">
        <v>114300</v>
      </c>
      <c r="L190">
        <v>45720</v>
      </c>
      <c r="M190">
        <f t="shared" si="15"/>
        <v>0.4</v>
      </c>
      <c r="N190">
        <f t="shared" si="16"/>
        <v>160020</v>
      </c>
      <c r="O190" t="s">
        <v>37</v>
      </c>
      <c r="P190" t="str">
        <f t="shared" si="17"/>
        <v>Francophone</v>
      </c>
      <c r="Q190" t="s">
        <v>32</v>
      </c>
      <c r="R190" t="str">
        <f t="shared" si="20"/>
        <v>South South</v>
      </c>
      <c r="S190" t="s">
        <v>56</v>
      </c>
      <c r="T190" t="str">
        <f t="shared" si="18"/>
        <v>Sep</v>
      </c>
      <c r="U190" t="str">
        <f t="shared" si="19"/>
        <v>Q3</v>
      </c>
      <c r="V190">
        <v>2019</v>
      </c>
    </row>
    <row r="191" spans="1:22">
      <c r="A191">
        <v>10290</v>
      </c>
      <c r="B191" t="s">
        <v>34</v>
      </c>
      <c r="C191">
        <f>1/COUNTIFS(SalesTable[SALES_REP],SalesTable[[#This Row],[SALES_REP]])</f>
        <v>5.3763440860215058E-3</v>
      </c>
      <c r="D191" t="s">
        <v>35</v>
      </c>
      <c r="E191" t="s">
        <v>18</v>
      </c>
      <c r="F191" t="str">
        <f t="shared" si="14"/>
        <v>Trophy</v>
      </c>
      <c r="G191">
        <f>1/COUNTIFS(SalesTable[[BRANDS ]],SalesTable[[#This Row],[BRANDS ]])</f>
        <v>6.6666666666666671E-3</v>
      </c>
      <c r="H191">
        <v>150</v>
      </c>
      <c r="I191">
        <v>200</v>
      </c>
      <c r="J191">
        <v>742</v>
      </c>
      <c r="K191">
        <v>148400</v>
      </c>
      <c r="L191">
        <v>37100</v>
      </c>
      <c r="M191">
        <f t="shared" si="15"/>
        <v>0.25</v>
      </c>
      <c r="N191">
        <f t="shared" si="16"/>
        <v>185500</v>
      </c>
      <c r="O191" t="s">
        <v>43</v>
      </c>
      <c r="P191" t="str">
        <f t="shared" si="17"/>
        <v>Francophone</v>
      </c>
      <c r="Q191" t="s">
        <v>38</v>
      </c>
      <c r="R191" t="str">
        <f t="shared" si="20"/>
        <v>North West</v>
      </c>
      <c r="S191" t="s">
        <v>59</v>
      </c>
      <c r="T191" t="str">
        <f t="shared" si="18"/>
        <v>Oct</v>
      </c>
      <c r="U191" t="str">
        <f t="shared" si="19"/>
        <v>Q4</v>
      </c>
      <c r="V191">
        <v>2017</v>
      </c>
    </row>
    <row r="192" spans="1:22">
      <c r="A192">
        <v>10291</v>
      </c>
      <c r="B192" t="s">
        <v>54</v>
      </c>
      <c r="C192">
        <f>1/COUNTIFS(SalesTable[SALES_REP],SalesTable[[#This Row],[SALES_REP]])</f>
        <v>1.2658227848101266E-2</v>
      </c>
      <c r="D192" t="s">
        <v>55</v>
      </c>
      <c r="E192" t="s">
        <v>24</v>
      </c>
      <c r="F192" t="str">
        <f t="shared" si="14"/>
        <v>Budweiser</v>
      </c>
      <c r="G192">
        <f>1/COUNTIFS(SalesTable[[BRANDS ]],SalesTable[[#This Row],[BRANDS ]])</f>
        <v>6.6666666666666671E-3</v>
      </c>
      <c r="H192">
        <v>250</v>
      </c>
      <c r="I192">
        <v>500</v>
      </c>
      <c r="J192">
        <v>902</v>
      </c>
      <c r="K192">
        <v>451000</v>
      </c>
      <c r="L192">
        <v>225500</v>
      </c>
      <c r="M192">
        <f t="shared" si="15"/>
        <v>0.5</v>
      </c>
      <c r="N192">
        <f t="shared" si="16"/>
        <v>676500</v>
      </c>
      <c r="O192" t="s">
        <v>19</v>
      </c>
      <c r="P192" t="str">
        <f t="shared" si="17"/>
        <v>Anglophone</v>
      </c>
      <c r="Q192" t="s">
        <v>44</v>
      </c>
      <c r="R192" t="str">
        <f t="shared" si="20"/>
        <v>North Central</v>
      </c>
      <c r="S192" t="s">
        <v>62</v>
      </c>
      <c r="T192" t="str">
        <f t="shared" si="18"/>
        <v>Nov</v>
      </c>
      <c r="U192" t="str">
        <f t="shared" si="19"/>
        <v>Q4</v>
      </c>
      <c r="V192">
        <v>2019</v>
      </c>
    </row>
    <row r="193" spans="1:22">
      <c r="A193">
        <v>10292</v>
      </c>
      <c r="B193" t="s">
        <v>66</v>
      </c>
      <c r="C193">
        <f>1/COUNTIFS(SalesTable[SALES_REP],SalesTable[[#This Row],[SALES_REP]])</f>
        <v>1.4492753623188406E-2</v>
      </c>
      <c r="D193" t="s">
        <v>67</v>
      </c>
      <c r="E193" t="s">
        <v>30</v>
      </c>
      <c r="F193" t="str">
        <f t="shared" si="14"/>
        <v>Castle Lite</v>
      </c>
      <c r="G193">
        <f>1/COUNTIFS(SalesTable[[BRANDS ]],SalesTable[[#This Row],[BRANDS ]])</f>
        <v>6.6666666666666671E-3</v>
      </c>
      <c r="H193">
        <v>180</v>
      </c>
      <c r="I193">
        <v>450</v>
      </c>
      <c r="J193">
        <v>840</v>
      </c>
      <c r="K193">
        <v>378000</v>
      </c>
      <c r="L193">
        <v>226800</v>
      </c>
      <c r="M193">
        <f t="shared" si="15"/>
        <v>0.6</v>
      </c>
      <c r="N193">
        <f t="shared" si="16"/>
        <v>604800</v>
      </c>
      <c r="O193" t="s">
        <v>25</v>
      </c>
      <c r="P193" t="str">
        <f t="shared" si="17"/>
        <v>Anglophone</v>
      </c>
      <c r="Q193" t="s">
        <v>47</v>
      </c>
      <c r="R193" t="str">
        <f t="shared" si="20"/>
        <v>North Central</v>
      </c>
      <c r="S193" t="s">
        <v>63</v>
      </c>
      <c r="T193" t="str">
        <f t="shared" si="18"/>
        <v>Dec</v>
      </c>
      <c r="U193" t="str">
        <f t="shared" si="19"/>
        <v>Q4</v>
      </c>
      <c r="V193">
        <v>2018</v>
      </c>
    </row>
    <row r="194" spans="1:22">
      <c r="A194">
        <v>10293</v>
      </c>
      <c r="B194" t="s">
        <v>28</v>
      </c>
      <c r="C194">
        <f>1/COUNTIFS(SalesTable[SALES_REP],SalesTable[[#This Row],[SALES_REP]])</f>
        <v>9.3457943925233638E-3</v>
      </c>
      <c r="D194" t="s">
        <v>29</v>
      </c>
      <c r="E194" t="s">
        <v>36</v>
      </c>
      <c r="F194" t="str">
        <f t="shared" ref="F194:F257" si="21">PROPER(E194)</f>
        <v>Eagle Lager</v>
      </c>
      <c r="G194">
        <f>1/COUNTIFS(SalesTable[[BRANDS ]],SalesTable[[#This Row],[BRANDS ]])</f>
        <v>6.6666666666666671E-3</v>
      </c>
      <c r="H194">
        <v>170</v>
      </c>
      <c r="I194">
        <v>250</v>
      </c>
      <c r="J194">
        <v>773</v>
      </c>
      <c r="K194">
        <v>193250</v>
      </c>
      <c r="L194">
        <v>61840</v>
      </c>
      <c r="M194">
        <f t="shared" ref="M194:M257" si="22">L194/K194</f>
        <v>0.32</v>
      </c>
      <c r="N194">
        <f t="shared" ref="N194:N257" si="23">SUM(K194,L194)</f>
        <v>255090</v>
      </c>
      <c r="O194" t="s">
        <v>31</v>
      </c>
      <c r="P194" t="str">
        <f t="shared" ref="P194:P257" si="24">IF(O194 = "Ghana", "Anglophone", IF(O194= "Nigeria", "Anglophone", "Francophone"))</f>
        <v>Francophone</v>
      </c>
      <c r="Q194" t="s">
        <v>20</v>
      </c>
      <c r="R194" t="str">
        <f t="shared" si="20"/>
        <v>South East</v>
      </c>
      <c r="S194" t="s">
        <v>21</v>
      </c>
      <c r="T194" t="str">
        <f t="shared" ref="T194:T257" si="25">LEFT(S194, 3)</f>
        <v>Jan</v>
      </c>
      <c r="U194" t="str">
        <f t="shared" ref="U194:U257" si="26">IF(S194="October","Q4",IF(S194="November","Q4",IF(S194="December","Q4",IF(S194="September", "Q3",IF(S194="August", "Q3", IF(S194="July", "Q3",IF(S194="June", "Q2",IF(S194="May", "Q2", IF(S194="April", "Q2","Q1")))))))))</f>
        <v>Q1</v>
      </c>
      <c r="V194">
        <v>2017</v>
      </c>
    </row>
    <row r="195" spans="1:22">
      <c r="A195">
        <v>10294</v>
      </c>
      <c r="B195" t="s">
        <v>22</v>
      </c>
      <c r="C195">
        <f>1/COUNTIFS(SalesTable[SALES_REP],SalesTable[[#This Row],[SALES_REP]])</f>
        <v>8.4745762711864406E-3</v>
      </c>
      <c r="D195" t="s">
        <v>23</v>
      </c>
      <c r="E195" t="s">
        <v>42</v>
      </c>
      <c r="F195" t="str">
        <f t="shared" si="21"/>
        <v>Hero</v>
      </c>
      <c r="G195">
        <f>1/COUNTIFS(SalesTable[[BRANDS ]],SalesTable[[#This Row],[BRANDS ]])</f>
        <v>6.7114093959731542E-3</v>
      </c>
      <c r="H195">
        <v>150</v>
      </c>
      <c r="I195">
        <v>200</v>
      </c>
      <c r="J195">
        <v>934</v>
      </c>
      <c r="K195">
        <v>186800</v>
      </c>
      <c r="L195">
        <v>46700</v>
      </c>
      <c r="M195">
        <f t="shared" si="22"/>
        <v>0.25</v>
      </c>
      <c r="N195">
        <f t="shared" si="23"/>
        <v>233500</v>
      </c>
      <c r="O195" t="s">
        <v>37</v>
      </c>
      <c r="P195" t="str">
        <f t="shared" si="24"/>
        <v>Francophone</v>
      </c>
      <c r="Q195" t="s">
        <v>26</v>
      </c>
      <c r="R195" t="str">
        <f t="shared" ref="R195:R258" si="27">IF(Q195="Southeast","South East",IF(Q195="west","West",IF(Q195="southsouth","South South",IF(Q195="northwest","North West",IF(Q195="northeast","North East","North Central")))))</f>
        <v>West</v>
      </c>
      <c r="S195" t="s">
        <v>27</v>
      </c>
      <c r="T195" t="str">
        <f t="shared" si="25"/>
        <v>Feb</v>
      </c>
      <c r="U195" t="str">
        <f t="shared" si="26"/>
        <v>Q1</v>
      </c>
      <c r="V195">
        <v>2018</v>
      </c>
    </row>
    <row r="196" spans="1:22">
      <c r="A196">
        <v>10295</v>
      </c>
      <c r="B196" t="s">
        <v>28</v>
      </c>
      <c r="C196">
        <f>1/COUNTIFS(SalesTable[SALES_REP],SalesTable[[#This Row],[SALES_REP]])</f>
        <v>9.3457943925233638E-3</v>
      </c>
      <c r="D196" t="s">
        <v>29</v>
      </c>
      <c r="E196" t="s">
        <v>46</v>
      </c>
      <c r="F196" t="str">
        <f t="shared" si="21"/>
        <v>Beta Malt</v>
      </c>
      <c r="G196">
        <f>1/COUNTIFS(SalesTable[[BRANDS ]],SalesTable[[#This Row],[BRANDS ]])</f>
        <v>6.7114093959731542E-3</v>
      </c>
      <c r="H196">
        <v>80</v>
      </c>
      <c r="I196">
        <v>150</v>
      </c>
      <c r="J196">
        <v>983</v>
      </c>
      <c r="K196">
        <v>147450</v>
      </c>
      <c r="L196">
        <v>68810</v>
      </c>
      <c r="M196">
        <f t="shared" si="22"/>
        <v>0.46666666666666667</v>
      </c>
      <c r="N196">
        <f t="shared" si="23"/>
        <v>216260</v>
      </c>
      <c r="O196" t="s">
        <v>43</v>
      </c>
      <c r="P196" t="str">
        <f t="shared" si="24"/>
        <v>Francophone</v>
      </c>
      <c r="Q196" t="s">
        <v>32</v>
      </c>
      <c r="R196" t="str">
        <f t="shared" si="27"/>
        <v>South South</v>
      </c>
      <c r="S196" t="s">
        <v>33</v>
      </c>
      <c r="T196" t="str">
        <f t="shared" si="25"/>
        <v>Mar</v>
      </c>
      <c r="U196" t="str">
        <f t="shared" si="26"/>
        <v>Q1</v>
      </c>
      <c r="V196">
        <v>2017</v>
      </c>
    </row>
    <row r="197" spans="1:22">
      <c r="A197">
        <v>10296</v>
      </c>
      <c r="B197" t="s">
        <v>49</v>
      </c>
      <c r="C197">
        <f>1/COUNTIFS(SalesTable[SALES_REP],SalesTable[[#This Row],[SALES_REP]])</f>
        <v>1.7241379310344827E-2</v>
      </c>
      <c r="D197" t="s">
        <v>50</v>
      </c>
      <c r="E197" t="s">
        <v>51</v>
      </c>
      <c r="F197" t="str">
        <f t="shared" si="21"/>
        <v>Grand Malt</v>
      </c>
      <c r="G197">
        <f>1/COUNTIFS(SalesTable[[BRANDS ]],SalesTable[[#This Row],[BRANDS ]])</f>
        <v>6.7114093959731542E-3</v>
      </c>
      <c r="H197">
        <v>90</v>
      </c>
      <c r="I197">
        <v>150</v>
      </c>
      <c r="J197">
        <v>729</v>
      </c>
      <c r="K197">
        <v>109350</v>
      </c>
      <c r="L197">
        <v>43740</v>
      </c>
      <c r="M197">
        <f t="shared" si="22"/>
        <v>0.4</v>
      </c>
      <c r="N197">
        <f t="shared" si="23"/>
        <v>153090</v>
      </c>
      <c r="O197" t="s">
        <v>19</v>
      </c>
      <c r="P197" t="str">
        <f t="shared" si="24"/>
        <v>Anglophone</v>
      </c>
      <c r="Q197" t="s">
        <v>38</v>
      </c>
      <c r="R197" t="str">
        <f t="shared" si="27"/>
        <v>North West</v>
      </c>
      <c r="S197" t="s">
        <v>39</v>
      </c>
      <c r="T197" t="str">
        <f t="shared" si="25"/>
        <v>Apr</v>
      </c>
      <c r="U197" t="str">
        <f t="shared" si="26"/>
        <v>Q2</v>
      </c>
      <c r="V197">
        <v>2018</v>
      </c>
    </row>
    <row r="198" spans="1:22">
      <c r="A198">
        <v>10297</v>
      </c>
      <c r="B198" t="s">
        <v>40</v>
      </c>
      <c r="C198">
        <f>1/COUNTIFS(SalesTable[SALES_REP],SalesTable[[#This Row],[SALES_REP]])</f>
        <v>9.3457943925233638E-3</v>
      </c>
      <c r="D198" t="s">
        <v>41</v>
      </c>
      <c r="E198" t="s">
        <v>18</v>
      </c>
      <c r="F198" t="str">
        <f t="shared" si="21"/>
        <v>Trophy</v>
      </c>
      <c r="G198">
        <f>1/COUNTIFS(SalesTable[[BRANDS ]],SalesTable[[#This Row],[BRANDS ]])</f>
        <v>6.6666666666666671E-3</v>
      </c>
      <c r="H198">
        <v>150</v>
      </c>
      <c r="I198">
        <v>200</v>
      </c>
      <c r="J198">
        <v>786</v>
      </c>
      <c r="K198">
        <v>157200</v>
      </c>
      <c r="L198">
        <v>39300</v>
      </c>
      <c r="M198">
        <f t="shared" si="22"/>
        <v>0.25</v>
      </c>
      <c r="N198">
        <f t="shared" si="23"/>
        <v>196500</v>
      </c>
      <c r="O198" t="s">
        <v>25</v>
      </c>
      <c r="P198" t="str">
        <f t="shared" si="24"/>
        <v>Anglophone</v>
      </c>
      <c r="Q198" t="s">
        <v>44</v>
      </c>
      <c r="R198" t="str">
        <f t="shared" si="27"/>
        <v>North Central</v>
      </c>
      <c r="S198" t="s">
        <v>45</v>
      </c>
      <c r="T198" t="str">
        <f t="shared" si="25"/>
        <v>May</v>
      </c>
      <c r="U198" t="str">
        <f t="shared" si="26"/>
        <v>Q2</v>
      </c>
      <c r="V198">
        <v>2017</v>
      </c>
    </row>
    <row r="199" spans="1:22">
      <c r="A199">
        <v>10298</v>
      </c>
      <c r="B199" t="s">
        <v>16</v>
      </c>
      <c r="C199">
        <f>1/COUNTIFS(SalesTable[SALES_REP],SalesTable[[#This Row],[SALES_REP]])</f>
        <v>7.3529411764705881E-3</v>
      </c>
      <c r="D199" t="s">
        <v>17</v>
      </c>
      <c r="E199" t="s">
        <v>24</v>
      </c>
      <c r="F199" t="str">
        <f t="shared" si="21"/>
        <v>Budweiser</v>
      </c>
      <c r="G199">
        <f>1/COUNTIFS(SalesTable[[BRANDS ]],SalesTable[[#This Row],[BRANDS ]])</f>
        <v>6.6666666666666671E-3</v>
      </c>
      <c r="H199">
        <v>250</v>
      </c>
      <c r="I199">
        <v>500</v>
      </c>
      <c r="J199">
        <v>843</v>
      </c>
      <c r="K199">
        <v>421500</v>
      </c>
      <c r="L199">
        <v>210750</v>
      </c>
      <c r="M199">
        <f t="shared" si="22"/>
        <v>0.5</v>
      </c>
      <c r="N199">
        <f t="shared" si="23"/>
        <v>632250</v>
      </c>
      <c r="O199" t="s">
        <v>31</v>
      </c>
      <c r="P199" t="str">
        <f t="shared" si="24"/>
        <v>Francophone</v>
      </c>
      <c r="Q199" t="s">
        <v>47</v>
      </c>
      <c r="R199" t="str">
        <f t="shared" si="27"/>
        <v>North Central</v>
      </c>
      <c r="S199" t="s">
        <v>48</v>
      </c>
      <c r="T199" t="str">
        <f t="shared" si="25"/>
        <v>Jun</v>
      </c>
      <c r="U199" t="str">
        <f t="shared" si="26"/>
        <v>Q2</v>
      </c>
      <c r="V199">
        <v>2018</v>
      </c>
    </row>
    <row r="200" spans="1:22">
      <c r="A200">
        <v>10299</v>
      </c>
      <c r="B200" t="s">
        <v>16</v>
      </c>
      <c r="C200">
        <f>1/COUNTIFS(SalesTable[SALES_REP],SalesTable[[#This Row],[SALES_REP]])</f>
        <v>7.3529411764705881E-3</v>
      </c>
      <c r="D200" t="s">
        <v>17</v>
      </c>
      <c r="E200" t="s">
        <v>30</v>
      </c>
      <c r="F200" t="str">
        <f t="shared" si="21"/>
        <v>Castle Lite</v>
      </c>
      <c r="G200">
        <f>1/COUNTIFS(SalesTable[[BRANDS ]],SalesTable[[#This Row],[BRANDS ]])</f>
        <v>6.6666666666666671E-3</v>
      </c>
      <c r="H200">
        <v>180</v>
      </c>
      <c r="I200">
        <v>450</v>
      </c>
      <c r="J200">
        <v>897</v>
      </c>
      <c r="K200">
        <v>403650</v>
      </c>
      <c r="L200">
        <v>242190</v>
      </c>
      <c r="M200">
        <f t="shared" si="22"/>
        <v>0.6</v>
      </c>
      <c r="N200">
        <f t="shared" si="23"/>
        <v>645840</v>
      </c>
      <c r="O200" t="s">
        <v>37</v>
      </c>
      <c r="P200" t="str">
        <f t="shared" si="24"/>
        <v>Francophone</v>
      </c>
      <c r="Q200" t="s">
        <v>20</v>
      </c>
      <c r="R200" t="str">
        <f t="shared" si="27"/>
        <v>South East</v>
      </c>
      <c r="S200" t="s">
        <v>52</v>
      </c>
      <c r="T200" t="str">
        <f t="shared" si="25"/>
        <v>Jul</v>
      </c>
      <c r="U200" t="str">
        <f t="shared" si="26"/>
        <v>Q3</v>
      </c>
      <c r="V200">
        <v>2017</v>
      </c>
    </row>
    <row r="201" spans="1:22">
      <c r="A201">
        <v>10300</v>
      </c>
      <c r="B201" t="s">
        <v>40</v>
      </c>
      <c r="C201">
        <f>1/COUNTIFS(SalesTable[SALES_REP],SalesTable[[#This Row],[SALES_REP]])</f>
        <v>9.3457943925233638E-3</v>
      </c>
      <c r="D201" t="s">
        <v>41</v>
      </c>
      <c r="E201" t="s">
        <v>36</v>
      </c>
      <c r="F201" t="str">
        <f t="shared" si="21"/>
        <v>Eagle Lager</v>
      </c>
      <c r="G201">
        <f>1/COUNTIFS(SalesTable[[BRANDS ]],SalesTable[[#This Row],[BRANDS ]])</f>
        <v>6.6666666666666671E-3</v>
      </c>
      <c r="H201">
        <v>170</v>
      </c>
      <c r="I201">
        <v>250</v>
      </c>
      <c r="J201">
        <v>733</v>
      </c>
      <c r="K201">
        <v>183250</v>
      </c>
      <c r="L201">
        <v>58640</v>
      </c>
      <c r="M201">
        <f t="shared" si="22"/>
        <v>0.32</v>
      </c>
      <c r="N201">
        <f t="shared" si="23"/>
        <v>241890</v>
      </c>
      <c r="O201" t="s">
        <v>43</v>
      </c>
      <c r="P201" t="str">
        <f t="shared" si="24"/>
        <v>Francophone</v>
      </c>
      <c r="Q201" t="s">
        <v>26</v>
      </c>
      <c r="R201" t="str">
        <f t="shared" si="27"/>
        <v>West</v>
      </c>
      <c r="S201" t="s">
        <v>53</v>
      </c>
      <c r="T201" t="str">
        <f t="shared" si="25"/>
        <v>Aug</v>
      </c>
      <c r="U201" t="str">
        <f t="shared" si="26"/>
        <v>Q3</v>
      </c>
      <c r="V201">
        <v>2018</v>
      </c>
    </row>
    <row r="202" spans="1:22">
      <c r="A202">
        <v>10301</v>
      </c>
      <c r="B202" t="s">
        <v>16</v>
      </c>
      <c r="C202">
        <f>1/COUNTIFS(SalesTable[SALES_REP],SalesTable[[#This Row],[SALES_REP]])</f>
        <v>7.3529411764705881E-3</v>
      </c>
      <c r="D202" t="s">
        <v>17</v>
      </c>
      <c r="E202" t="s">
        <v>42</v>
      </c>
      <c r="F202" t="str">
        <f t="shared" si="21"/>
        <v>Hero</v>
      </c>
      <c r="G202">
        <f>1/COUNTIFS(SalesTable[[BRANDS ]],SalesTable[[#This Row],[BRANDS ]])</f>
        <v>6.7114093959731542E-3</v>
      </c>
      <c r="H202">
        <v>150</v>
      </c>
      <c r="I202">
        <v>200</v>
      </c>
      <c r="J202">
        <v>939</v>
      </c>
      <c r="K202">
        <v>187800</v>
      </c>
      <c r="L202">
        <v>46950</v>
      </c>
      <c r="M202">
        <f t="shared" si="22"/>
        <v>0.25</v>
      </c>
      <c r="N202">
        <f t="shared" si="23"/>
        <v>234750</v>
      </c>
      <c r="O202" t="s">
        <v>19</v>
      </c>
      <c r="P202" t="str">
        <f t="shared" si="24"/>
        <v>Anglophone</v>
      </c>
      <c r="Q202" t="s">
        <v>32</v>
      </c>
      <c r="R202" t="str">
        <f t="shared" si="27"/>
        <v>South South</v>
      </c>
      <c r="S202" t="s">
        <v>56</v>
      </c>
      <c r="T202" t="str">
        <f t="shared" si="25"/>
        <v>Sep</v>
      </c>
      <c r="U202" t="str">
        <f t="shared" si="26"/>
        <v>Q3</v>
      </c>
      <c r="V202">
        <v>2019</v>
      </c>
    </row>
    <row r="203" spans="1:22">
      <c r="A203">
        <v>10302</v>
      </c>
      <c r="B203" t="s">
        <v>22</v>
      </c>
      <c r="C203">
        <f>1/COUNTIFS(SalesTable[SALES_REP],SalesTable[[#This Row],[SALES_REP]])</f>
        <v>8.4745762711864406E-3</v>
      </c>
      <c r="D203" t="s">
        <v>23</v>
      </c>
      <c r="E203" t="s">
        <v>46</v>
      </c>
      <c r="F203" t="str">
        <f t="shared" si="21"/>
        <v>Beta Malt</v>
      </c>
      <c r="G203">
        <f>1/COUNTIFS(SalesTable[[BRANDS ]],SalesTable[[#This Row],[BRANDS ]])</f>
        <v>6.7114093959731542E-3</v>
      </c>
      <c r="H203">
        <v>80</v>
      </c>
      <c r="I203">
        <v>150</v>
      </c>
      <c r="J203">
        <v>836</v>
      </c>
      <c r="K203">
        <v>125400</v>
      </c>
      <c r="L203">
        <v>58520</v>
      </c>
      <c r="M203">
        <f t="shared" si="22"/>
        <v>0.46666666666666667</v>
      </c>
      <c r="N203">
        <f t="shared" si="23"/>
        <v>183920</v>
      </c>
      <c r="O203" t="s">
        <v>25</v>
      </c>
      <c r="P203" t="str">
        <f t="shared" si="24"/>
        <v>Anglophone</v>
      </c>
      <c r="Q203" t="s">
        <v>38</v>
      </c>
      <c r="R203" t="str">
        <f t="shared" si="27"/>
        <v>North West</v>
      </c>
      <c r="S203" t="s">
        <v>59</v>
      </c>
      <c r="T203" t="str">
        <f t="shared" si="25"/>
        <v>Oct</v>
      </c>
      <c r="U203" t="str">
        <f t="shared" si="26"/>
        <v>Q4</v>
      </c>
      <c r="V203">
        <v>2017</v>
      </c>
    </row>
    <row r="204" spans="1:22">
      <c r="A204">
        <v>10303</v>
      </c>
      <c r="B204" t="s">
        <v>28</v>
      </c>
      <c r="C204">
        <f>1/COUNTIFS(SalesTable[SALES_REP],SalesTable[[#This Row],[SALES_REP]])</f>
        <v>9.3457943925233638E-3</v>
      </c>
      <c r="D204" t="s">
        <v>29</v>
      </c>
      <c r="E204" t="s">
        <v>51</v>
      </c>
      <c r="F204" t="str">
        <f t="shared" si="21"/>
        <v>Grand Malt</v>
      </c>
      <c r="G204">
        <f>1/COUNTIFS(SalesTable[[BRANDS ]],SalesTable[[#This Row],[BRANDS ]])</f>
        <v>6.7114093959731542E-3</v>
      </c>
      <c r="H204">
        <v>90</v>
      </c>
      <c r="I204">
        <v>150</v>
      </c>
      <c r="J204">
        <v>874</v>
      </c>
      <c r="K204">
        <v>131100</v>
      </c>
      <c r="L204">
        <v>52440</v>
      </c>
      <c r="M204">
        <f t="shared" si="22"/>
        <v>0.4</v>
      </c>
      <c r="N204">
        <f t="shared" si="23"/>
        <v>183540</v>
      </c>
      <c r="O204" t="s">
        <v>31</v>
      </c>
      <c r="P204" t="str">
        <f t="shared" si="24"/>
        <v>Francophone</v>
      </c>
      <c r="Q204" t="s">
        <v>44</v>
      </c>
      <c r="R204" t="str">
        <f t="shared" si="27"/>
        <v>North Central</v>
      </c>
      <c r="S204" t="s">
        <v>62</v>
      </c>
      <c r="T204" t="str">
        <f t="shared" si="25"/>
        <v>Nov</v>
      </c>
      <c r="U204" t="str">
        <f t="shared" si="26"/>
        <v>Q4</v>
      </c>
      <c r="V204">
        <v>2018</v>
      </c>
    </row>
    <row r="205" spans="1:22">
      <c r="A205">
        <v>10304</v>
      </c>
      <c r="B205" t="s">
        <v>34</v>
      </c>
      <c r="C205">
        <f>1/COUNTIFS(SalesTable[SALES_REP],SalesTable[[#This Row],[SALES_REP]])</f>
        <v>5.3763440860215058E-3</v>
      </c>
      <c r="D205" t="s">
        <v>35</v>
      </c>
      <c r="E205" t="s">
        <v>18</v>
      </c>
      <c r="F205" t="str">
        <f t="shared" si="21"/>
        <v>Trophy</v>
      </c>
      <c r="G205">
        <f>1/COUNTIFS(SalesTable[[BRANDS ]],SalesTable[[#This Row],[BRANDS ]])</f>
        <v>6.6666666666666671E-3</v>
      </c>
      <c r="H205">
        <v>150</v>
      </c>
      <c r="I205">
        <v>200</v>
      </c>
      <c r="J205">
        <v>764</v>
      </c>
      <c r="K205">
        <v>152800</v>
      </c>
      <c r="L205">
        <v>38200</v>
      </c>
      <c r="M205">
        <f t="shared" si="22"/>
        <v>0.25</v>
      </c>
      <c r="N205">
        <f t="shared" si="23"/>
        <v>191000</v>
      </c>
      <c r="O205" t="s">
        <v>37</v>
      </c>
      <c r="P205" t="str">
        <f t="shared" si="24"/>
        <v>Francophone</v>
      </c>
      <c r="Q205" t="s">
        <v>47</v>
      </c>
      <c r="R205" t="str">
        <f t="shared" si="27"/>
        <v>North Central</v>
      </c>
      <c r="S205" t="s">
        <v>63</v>
      </c>
      <c r="T205" t="str">
        <f t="shared" si="25"/>
        <v>Dec</v>
      </c>
      <c r="U205" t="str">
        <f t="shared" si="26"/>
        <v>Q4</v>
      </c>
      <c r="V205">
        <v>2018</v>
      </c>
    </row>
    <row r="206" spans="1:22">
      <c r="A206">
        <v>10305</v>
      </c>
      <c r="B206" t="s">
        <v>40</v>
      </c>
      <c r="C206">
        <f>1/COUNTIFS(SalesTable[SALES_REP],SalesTable[[#This Row],[SALES_REP]])</f>
        <v>9.3457943925233638E-3</v>
      </c>
      <c r="D206" t="s">
        <v>41</v>
      </c>
      <c r="E206" t="s">
        <v>24</v>
      </c>
      <c r="F206" t="str">
        <f t="shared" si="21"/>
        <v>Budweiser</v>
      </c>
      <c r="G206">
        <f>1/COUNTIFS(SalesTable[[BRANDS ]],SalesTable[[#This Row],[BRANDS ]])</f>
        <v>6.6666666666666671E-3</v>
      </c>
      <c r="H206">
        <v>250</v>
      </c>
      <c r="I206">
        <v>500</v>
      </c>
      <c r="J206">
        <v>920</v>
      </c>
      <c r="K206">
        <v>460000</v>
      </c>
      <c r="L206">
        <v>230000</v>
      </c>
      <c r="M206">
        <f t="shared" si="22"/>
        <v>0.5</v>
      </c>
      <c r="N206">
        <f t="shared" si="23"/>
        <v>690000</v>
      </c>
      <c r="O206" t="s">
        <v>43</v>
      </c>
      <c r="P206" t="str">
        <f t="shared" si="24"/>
        <v>Francophone</v>
      </c>
      <c r="Q206" t="s">
        <v>20</v>
      </c>
      <c r="R206" t="str">
        <f t="shared" si="27"/>
        <v>South East</v>
      </c>
      <c r="S206" t="s">
        <v>21</v>
      </c>
      <c r="T206" t="str">
        <f t="shared" si="25"/>
        <v>Jan</v>
      </c>
      <c r="U206" t="str">
        <f t="shared" si="26"/>
        <v>Q1</v>
      </c>
      <c r="V206">
        <v>2019</v>
      </c>
    </row>
    <row r="207" spans="1:22">
      <c r="A207">
        <v>10306</v>
      </c>
      <c r="B207" t="s">
        <v>16</v>
      </c>
      <c r="C207">
        <f>1/COUNTIFS(SalesTable[SALES_REP],SalesTable[[#This Row],[SALES_REP]])</f>
        <v>7.3529411764705881E-3</v>
      </c>
      <c r="D207" t="s">
        <v>17</v>
      </c>
      <c r="E207" t="s">
        <v>30</v>
      </c>
      <c r="F207" t="str">
        <f t="shared" si="21"/>
        <v>Castle Lite</v>
      </c>
      <c r="G207">
        <f>1/COUNTIFS(SalesTable[[BRANDS ]],SalesTable[[#This Row],[BRANDS ]])</f>
        <v>6.6666666666666671E-3</v>
      </c>
      <c r="H207">
        <v>180</v>
      </c>
      <c r="I207">
        <v>450</v>
      </c>
      <c r="J207">
        <v>950</v>
      </c>
      <c r="K207">
        <v>427500</v>
      </c>
      <c r="L207">
        <v>256500</v>
      </c>
      <c r="M207">
        <f t="shared" si="22"/>
        <v>0.6</v>
      </c>
      <c r="N207">
        <f t="shared" si="23"/>
        <v>684000</v>
      </c>
      <c r="O207" t="s">
        <v>19</v>
      </c>
      <c r="P207" t="str">
        <f t="shared" si="24"/>
        <v>Anglophone</v>
      </c>
      <c r="Q207" t="s">
        <v>26</v>
      </c>
      <c r="R207" t="str">
        <f t="shared" si="27"/>
        <v>West</v>
      </c>
      <c r="S207" t="s">
        <v>27</v>
      </c>
      <c r="T207" t="str">
        <f t="shared" si="25"/>
        <v>Feb</v>
      </c>
      <c r="U207" t="str">
        <f t="shared" si="26"/>
        <v>Q1</v>
      </c>
      <c r="V207">
        <v>2017</v>
      </c>
    </row>
    <row r="208" spans="1:22">
      <c r="A208">
        <v>10307</v>
      </c>
      <c r="B208" t="s">
        <v>49</v>
      </c>
      <c r="C208">
        <f>1/COUNTIFS(SalesTable[SALES_REP],SalesTable[[#This Row],[SALES_REP]])</f>
        <v>1.7241379310344827E-2</v>
      </c>
      <c r="D208" t="s">
        <v>50</v>
      </c>
      <c r="E208" t="s">
        <v>36</v>
      </c>
      <c r="F208" t="str">
        <f t="shared" si="21"/>
        <v>Eagle Lager</v>
      </c>
      <c r="G208">
        <f>1/COUNTIFS(SalesTable[[BRANDS ]],SalesTable[[#This Row],[BRANDS ]])</f>
        <v>6.6666666666666671E-3</v>
      </c>
      <c r="H208">
        <v>170</v>
      </c>
      <c r="I208">
        <v>250</v>
      </c>
      <c r="J208">
        <v>841</v>
      </c>
      <c r="K208">
        <v>210250</v>
      </c>
      <c r="L208">
        <v>67280</v>
      </c>
      <c r="M208">
        <f t="shared" si="22"/>
        <v>0.32</v>
      </c>
      <c r="N208">
        <f t="shared" si="23"/>
        <v>277530</v>
      </c>
      <c r="O208" t="s">
        <v>25</v>
      </c>
      <c r="P208" t="str">
        <f t="shared" si="24"/>
        <v>Anglophone</v>
      </c>
      <c r="Q208" t="s">
        <v>32</v>
      </c>
      <c r="R208" t="str">
        <f t="shared" si="27"/>
        <v>South South</v>
      </c>
      <c r="S208" t="s">
        <v>33</v>
      </c>
      <c r="T208" t="str">
        <f t="shared" si="25"/>
        <v>Mar</v>
      </c>
      <c r="U208" t="str">
        <f t="shared" si="26"/>
        <v>Q1</v>
      </c>
      <c r="V208">
        <v>2017</v>
      </c>
    </row>
    <row r="209" spans="1:22">
      <c r="A209">
        <v>10308</v>
      </c>
      <c r="B209" t="s">
        <v>34</v>
      </c>
      <c r="C209">
        <f>1/COUNTIFS(SalesTable[SALES_REP],SalesTable[[#This Row],[SALES_REP]])</f>
        <v>5.3763440860215058E-3</v>
      </c>
      <c r="D209" t="s">
        <v>35</v>
      </c>
      <c r="E209" t="s">
        <v>42</v>
      </c>
      <c r="F209" t="str">
        <f t="shared" si="21"/>
        <v>Hero</v>
      </c>
      <c r="G209">
        <f>1/COUNTIFS(SalesTable[[BRANDS ]],SalesTable[[#This Row],[BRANDS ]])</f>
        <v>6.7114093959731542E-3</v>
      </c>
      <c r="H209">
        <v>150</v>
      </c>
      <c r="I209">
        <v>200</v>
      </c>
      <c r="J209">
        <v>801</v>
      </c>
      <c r="K209">
        <v>160200</v>
      </c>
      <c r="L209">
        <v>40050</v>
      </c>
      <c r="M209">
        <f t="shared" si="22"/>
        <v>0.25</v>
      </c>
      <c r="N209">
        <f t="shared" si="23"/>
        <v>200250</v>
      </c>
      <c r="O209" t="s">
        <v>31</v>
      </c>
      <c r="P209" t="str">
        <f t="shared" si="24"/>
        <v>Francophone</v>
      </c>
      <c r="Q209" t="s">
        <v>38</v>
      </c>
      <c r="R209" t="str">
        <f t="shared" si="27"/>
        <v>North West</v>
      </c>
      <c r="S209" t="s">
        <v>39</v>
      </c>
      <c r="T209" t="str">
        <f t="shared" si="25"/>
        <v>Apr</v>
      </c>
      <c r="U209" t="str">
        <f t="shared" si="26"/>
        <v>Q2</v>
      </c>
      <c r="V209">
        <v>2017</v>
      </c>
    </row>
    <row r="210" spans="1:22">
      <c r="A210">
        <v>10309</v>
      </c>
      <c r="B210" t="s">
        <v>54</v>
      </c>
      <c r="C210">
        <f>1/COUNTIFS(SalesTable[SALES_REP],SalesTable[[#This Row],[SALES_REP]])</f>
        <v>1.2658227848101266E-2</v>
      </c>
      <c r="D210" t="s">
        <v>55</v>
      </c>
      <c r="E210" t="s">
        <v>46</v>
      </c>
      <c r="F210" t="str">
        <f t="shared" si="21"/>
        <v>Beta Malt</v>
      </c>
      <c r="G210">
        <f>1/COUNTIFS(SalesTable[[BRANDS ]],SalesTable[[#This Row],[BRANDS ]])</f>
        <v>6.7114093959731542E-3</v>
      </c>
      <c r="H210">
        <v>80</v>
      </c>
      <c r="I210">
        <v>150</v>
      </c>
      <c r="J210">
        <v>867</v>
      </c>
      <c r="K210">
        <v>130050</v>
      </c>
      <c r="L210">
        <v>60690</v>
      </c>
      <c r="M210">
        <f t="shared" si="22"/>
        <v>0.46666666666666667</v>
      </c>
      <c r="N210">
        <f t="shared" si="23"/>
        <v>190740</v>
      </c>
      <c r="O210" t="s">
        <v>37</v>
      </c>
      <c r="P210" t="str">
        <f t="shared" si="24"/>
        <v>Francophone</v>
      </c>
      <c r="Q210" t="s">
        <v>44</v>
      </c>
      <c r="R210" t="str">
        <f t="shared" si="27"/>
        <v>North Central</v>
      </c>
      <c r="S210" t="s">
        <v>45</v>
      </c>
      <c r="T210" t="str">
        <f t="shared" si="25"/>
        <v>May</v>
      </c>
      <c r="U210" t="str">
        <f t="shared" si="26"/>
        <v>Q2</v>
      </c>
      <c r="V210">
        <v>2018</v>
      </c>
    </row>
    <row r="211" spans="1:22">
      <c r="A211">
        <v>10310</v>
      </c>
      <c r="B211" t="s">
        <v>57</v>
      </c>
      <c r="C211">
        <f>1/COUNTIFS(SalesTable[SALES_REP],SalesTable[[#This Row],[SALES_REP]])</f>
        <v>2.0408163265306121E-2</v>
      </c>
      <c r="D211" t="s">
        <v>58</v>
      </c>
      <c r="E211" t="s">
        <v>51</v>
      </c>
      <c r="F211" t="str">
        <f t="shared" si="21"/>
        <v>Grand Malt</v>
      </c>
      <c r="G211">
        <f>1/COUNTIFS(SalesTable[[BRANDS ]],SalesTable[[#This Row],[BRANDS ]])</f>
        <v>6.7114093959731542E-3</v>
      </c>
      <c r="H211">
        <v>90</v>
      </c>
      <c r="I211">
        <v>150</v>
      </c>
      <c r="J211">
        <v>721</v>
      </c>
      <c r="K211">
        <v>108150</v>
      </c>
      <c r="L211">
        <v>43260</v>
      </c>
      <c r="M211">
        <f t="shared" si="22"/>
        <v>0.4</v>
      </c>
      <c r="N211">
        <f t="shared" si="23"/>
        <v>151410</v>
      </c>
      <c r="O211" t="s">
        <v>43</v>
      </c>
      <c r="P211" t="str">
        <f t="shared" si="24"/>
        <v>Francophone</v>
      </c>
      <c r="Q211" t="s">
        <v>47</v>
      </c>
      <c r="R211" t="str">
        <f t="shared" si="27"/>
        <v>North Central</v>
      </c>
      <c r="S211" t="s">
        <v>48</v>
      </c>
      <c r="T211" t="str">
        <f t="shared" si="25"/>
        <v>Jun</v>
      </c>
      <c r="U211" t="str">
        <f t="shared" si="26"/>
        <v>Q2</v>
      </c>
      <c r="V211">
        <v>2017</v>
      </c>
    </row>
    <row r="212" spans="1:22">
      <c r="A212">
        <v>10311</v>
      </c>
      <c r="B212" t="s">
        <v>60</v>
      </c>
      <c r="C212">
        <f>1/COUNTIFS(SalesTable[SALES_REP],SalesTable[[#This Row],[SALES_REP]])</f>
        <v>1.4492753623188406E-2</v>
      </c>
      <c r="D212" t="s">
        <v>61</v>
      </c>
      <c r="E212" t="s">
        <v>18</v>
      </c>
      <c r="F212" t="str">
        <f t="shared" si="21"/>
        <v>Trophy</v>
      </c>
      <c r="G212">
        <f>1/COUNTIFS(SalesTable[[BRANDS ]],SalesTable[[#This Row],[BRANDS ]])</f>
        <v>6.6666666666666671E-3</v>
      </c>
      <c r="H212">
        <v>150</v>
      </c>
      <c r="I212">
        <v>200</v>
      </c>
      <c r="J212">
        <v>755</v>
      </c>
      <c r="K212">
        <v>151000</v>
      </c>
      <c r="L212">
        <v>37750</v>
      </c>
      <c r="M212">
        <f t="shared" si="22"/>
        <v>0.25</v>
      </c>
      <c r="N212">
        <f t="shared" si="23"/>
        <v>188750</v>
      </c>
      <c r="O212" t="s">
        <v>19</v>
      </c>
      <c r="P212" t="str">
        <f t="shared" si="24"/>
        <v>Anglophone</v>
      </c>
      <c r="Q212" t="s">
        <v>20</v>
      </c>
      <c r="R212" t="str">
        <f t="shared" si="27"/>
        <v>South East</v>
      </c>
      <c r="S212" t="s">
        <v>52</v>
      </c>
      <c r="T212" t="str">
        <f t="shared" si="25"/>
        <v>Jul</v>
      </c>
      <c r="U212" t="str">
        <f t="shared" si="26"/>
        <v>Q3</v>
      </c>
      <c r="V212">
        <v>2017</v>
      </c>
    </row>
    <row r="213" spans="1:22">
      <c r="A213">
        <v>10312</v>
      </c>
      <c r="B213" t="s">
        <v>34</v>
      </c>
      <c r="C213">
        <f>1/COUNTIFS(SalesTable[SALES_REP],SalesTable[[#This Row],[SALES_REP]])</f>
        <v>5.3763440860215058E-3</v>
      </c>
      <c r="D213" t="s">
        <v>35</v>
      </c>
      <c r="E213" t="s">
        <v>24</v>
      </c>
      <c r="F213" t="str">
        <f t="shared" si="21"/>
        <v>Budweiser</v>
      </c>
      <c r="G213">
        <f>1/COUNTIFS(SalesTable[[BRANDS ]],SalesTable[[#This Row],[BRANDS ]])</f>
        <v>6.6666666666666671E-3</v>
      </c>
      <c r="H213">
        <v>250</v>
      </c>
      <c r="I213">
        <v>500</v>
      </c>
      <c r="J213">
        <v>937</v>
      </c>
      <c r="K213">
        <v>468500</v>
      </c>
      <c r="L213">
        <v>234250</v>
      </c>
      <c r="M213">
        <f t="shared" si="22"/>
        <v>0.5</v>
      </c>
      <c r="N213">
        <f t="shared" si="23"/>
        <v>702750</v>
      </c>
      <c r="O213" t="s">
        <v>25</v>
      </c>
      <c r="P213" t="str">
        <f t="shared" si="24"/>
        <v>Anglophone</v>
      </c>
      <c r="Q213" t="s">
        <v>26</v>
      </c>
      <c r="R213" t="str">
        <f t="shared" si="27"/>
        <v>West</v>
      </c>
      <c r="S213" t="s">
        <v>53</v>
      </c>
      <c r="T213" t="str">
        <f t="shared" si="25"/>
        <v>Aug</v>
      </c>
      <c r="U213" t="str">
        <f t="shared" si="26"/>
        <v>Q3</v>
      </c>
      <c r="V213">
        <v>2018</v>
      </c>
    </row>
    <row r="214" spans="1:22">
      <c r="A214">
        <v>10313</v>
      </c>
      <c r="B214" t="s">
        <v>64</v>
      </c>
      <c r="C214">
        <f>1/COUNTIFS(SalesTable[SALES_REP],SalesTable[[#This Row],[SALES_REP]])</f>
        <v>1.4492753623188406E-2</v>
      </c>
      <c r="D214" t="s">
        <v>65</v>
      </c>
      <c r="E214" t="s">
        <v>30</v>
      </c>
      <c r="F214" t="str">
        <f t="shared" si="21"/>
        <v>Castle Lite</v>
      </c>
      <c r="G214">
        <f>1/COUNTIFS(SalesTable[[BRANDS ]],SalesTable[[#This Row],[BRANDS ]])</f>
        <v>6.6666666666666671E-3</v>
      </c>
      <c r="H214">
        <v>180</v>
      </c>
      <c r="I214">
        <v>450</v>
      </c>
      <c r="J214">
        <v>865</v>
      </c>
      <c r="K214">
        <v>389250</v>
      </c>
      <c r="L214">
        <v>233550</v>
      </c>
      <c r="M214">
        <f t="shared" si="22"/>
        <v>0.6</v>
      </c>
      <c r="N214">
        <f t="shared" si="23"/>
        <v>622800</v>
      </c>
      <c r="O214" t="s">
        <v>31</v>
      </c>
      <c r="P214" t="str">
        <f t="shared" si="24"/>
        <v>Francophone</v>
      </c>
      <c r="Q214" t="s">
        <v>32</v>
      </c>
      <c r="R214" t="str">
        <f t="shared" si="27"/>
        <v>South South</v>
      </c>
      <c r="S214" t="s">
        <v>56</v>
      </c>
      <c r="T214" t="str">
        <f t="shared" si="25"/>
        <v>Sep</v>
      </c>
      <c r="U214" t="str">
        <f t="shared" si="26"/>
        <v>Q3</v>
      </c>
      <c r="V214">
        <v>2017</v>
      </c>
    </row>
    <row r="215" spans="1:22">
      <c r="A215">
        <v>10314</v>
      </c>
      <c r="B215" t="s">
        <v>34</v>
      </c>
      <c r="C215">
        <f>1/COUNTIFS(SalesTable[SALES_REP],SalesTable[[#This Row],[SALES_REP]])</f>
        <v>5.3763440860215058E-3</v>
      </c>
      <c r="D215" t="s">
        <v>35</v>
      </c>
      <c r="E215" t="s">
        <v>36</v>
      </c>
      <c r="F215" t="str">
        <f t="shared" si="21"/>
        <v>Eagle Lager</v>
      </c>
      <c r="G215">
        <f>1/COUNTIFS(SalesTable[[BRANDS ]],SalesTable[[#This Row],[BRANDS ]])</f>
        <v>6.6666666666666671E-3</v>
      </c>
      <c r="H215">
        <v>170</v>
      </c>
      <c r="I215">
        <v>250</v>
      </c>
      <c r="J215">
        <v>736</v>
      </c>
      <c r="K215">
        <v>184000</v>
      </c>
      <c r="L215">
        <v>58880</v>
      </c>
      <c r="M215">
        <f t="shared" si="22"/>
        <v>0.32</v>
      </c>
      <c r="N215">
        <f t="shared" si="23"/>
        <v>242880</v>
      </c>
      <c r="O215" t="s">
        <v>37</v>
      </c>
      <c r="P215" t="str">
        <f t="shared" si="24"/>
        <v>Francophone</v>
      </c>
      <c r="Q215" t="s">
        <v>38</v>
      </c>
      <c r="R215" t="str">
        <f t="shared" si="27"/>
        <v>North West</v>
      </c>
      <c r="S215" t="s">
        <v>59</v>
      </c>
      <c r="T215" t="str">
        <f t="shared" si="25"/>
        <v>Oct</v>
      </c>
      <c r="U215" t="str">
        <f t="shared" si="26"/>
        <v>Q4</v>
      </c>
      <c r="V215">
        <v>2018</v>
      </c>
    </row>
    <row r="216" spans="1:22">
      <c r="A216">
        <v>10315</v>
      </c>
      <c r="B216" t="s">
        <v>16</v>
      </c>
      <c r="C216">
        <f>1/COUNTIFS(SalesTable[SALES_REP],SalesTable[[#This Row],[SALES_REP]])</f>
        <v>7.3529411764705881E-3</v>
      </c>
      <c r="D216" t="s">
        <v>17</v>
      </c>
      <c r="E216" t="s">
        <v>42</v>
      </c>
      <c r="F216" t="str">
        <f t="shared" si="21"/>
        <v>Hero</v>
      </c>
      <c r="G216">
        <f>1/COUNTIFS(SalesTable[[BRANDS ]],SalesTable[[#This Row],[BRANDS ]])</f>
        <v>6.7114093959731542E-3</v>
      </c>
      <c r="H216">
        <v>150</v>
      </c>
      <c r="I216">
        <v>200</v>
      </c>
      <c r="J216">
        <v>982</v>
      </c>
      <c r="K216">
        <v>196400</v>
      </c>
      <c r="L216">
        <v>49100</v>
      </c>
      <c r="M216">
        <f t="shared" si="22"/>
        <v>0.25</v>
      </c>
      <c r="N216">
        <f t="shared" si="23"/>
        <v>245500</v>
      </c>
      <c r="O216" t="s">
        <v>43</v>
      </c>
      <c r="P216" t="str">
        <f t="shared" si="24"/>
        <v>Francophone</v>
      </c>
      <c r="Q216" t="s">
        <v>44</v>
      </c>
      <c r="R216" t="str">
        <f t="shared" si="27"/>
        <v>North Central</v>
      </c>
      <c r="S216" t="s">
        <v>62</v>
      </c>
      <c r="T216" t="str">
        <f t="shared" si="25"/>
        <v>Nov</v>
      </c>
      <c r="U216" t="str">
        <f t="shared" si="26"/>
        <v>Q4</v>
      </c>
      <c r="V216">
        <v>2017</v>
      </c>
    </row>
    <row r="217" spans="1:22">
      <c r="A217">
        <v>10316</v>
      </c>
      <c r="B217" t="s">
        <v>22</v>
      </c>
      <c r="C217">
        <f>1/COUNTIFS(SalesTable[SALES_REP],SalesTable[[#This Row],[SALES_REP]])</f>
        <v>8.4745762711864406E-3</v>
      </c>
      <c r="D217" t="s">
        <v>23</v>
      </c>
      <c r="E217" t="s">
        <v>46</v>
      </c>
      <c r="F217" t="str">
        <f t="shared" si="21"/>
        <v>Beta Malt</v>
      </c>
      <c r="G217">
        <f>1/COUNTIFS(SalesTable[[BRANDS ]],SalesTable[[#This Row],[BRANDS ]])</f>
        <v>6.7114093959731542E-3</v>
      </c>
      <c r="H217">
        <v>80</v>
      </c>
      <c r="I217">
        <v>150</v>
      </c>
      <c r="J217">
        <v>850</v>
      </c>
      <c r="K217">
        <v>127500</v>
      </c>
      <c r="L217">
        <v>59500</v>
      </c>
      <c r="M217">
        <f t="shared" si="22"/>
        <v>0.46666666666666667</v>
      </c>
      <c r="N217">
        <f t="shared" si="23"/>
        <v>187000</v>
      </c>
      <c r="O217" t="s">
        <v>19</v>
      </c>
      <c r="P217" t="str">
        <f t="shared" si="24"/>
        <v>Anglophone</v>
      </c>
      <c r="Q217" t="s">
        <v>47</v>
      </c>
      <c r="R217" t="str">
        <f t="shared" si="27"/>
        <v>North Central</v>
      </c>
      <c r="S217" t="s">
        <v>63</v>
      </c>
      <c r="T217" t="str">
        <f t="shared" si="25"/>
        <v>Dec</v>
      </c>
      <c r="U217" t="str">
        <f t="shared" si="26"/>
        <v>Q4</v>
      </c>
      <c r="V217">
        <v>2017</v>
      </c>
    </row>
    <row r="218" spans="1:22">
      <c r="A218">
        <v>10317</v>
      </c>
      <c r="B218" t="s">
        <v>28</v>
      </c>
      <c r="C218">
        <f>1/COUNTIFS(SalesTable[SALES_REP],SalesTable[[#This Row],[SALES_REP]])</f>
        <v>9.3457943925233638E-3</v>
      </c>
      <c r="D218" t="s">
        <v>29</v>
      </c>
      <c r="E218" t="s">
        <v>51</v>
      </c>
      <c r="F218" t="str">
        <f t="shared" si="21"/>
        <v>Grand Malt</v>
      </c>
      <c r="G218">
        <f>1/COUNTIFS(SalesTable[[BRANDS ]],SalesTable[[#This Row],[BRANDS ]])</f>
        <v>6.7114093959731542E-3</v>
      </c>
      <c r="H218">
        <v>90</v>
      </c>
      <c r="I218">
        <v>150</v>
      </c>
      <c r="J218">
        <v>754</v>
      </c>
      <c r="K218">
        <v>113100</v>
      </c>
      <c r="L218">
        <v>45240</v>
      </c>
      <c r="M218">
        <f t="shared" si="22"/>
        <v>0.4</v>
      </c>
      <c r="N218">
        <f t="shared" si="23"/>
        <v>158340</v>
      </c>
      <c r="O218" t="s">
        <v>25</v>
      </c>
      <c r="P218" t="str">
        <f t="shared" si="24"/>
        <v>Anglophone</v>
      </c>
      <c r="Q218" t="s">
        <v>20</v>
      </c>
      <c r="R218" t="str">
        <f t="shared" si="27"/>
        <v>South East</v>
      </c>
      <c r="S218" t="s">
        <v>21</v>
      </c>
      <c r="T218" t="str">
        <f t="shared" si="25"/>
        <v>Jan</v>
      </c>
      <c r="U218" t="str">
        <f t="shared" si="26"/>
        <v>Q1</v>
      </c>
      <c r="V218">
        <v>2017</v>
      </c>
    </row>
    <row r="219" spans="1:22">
      <c r="A219">
        <v>10318</v>
      </c>
      <c r="B219" t="s">
        <v>34</v>
      </c>
      <c r="C219">
        <f>1/COUNTIFS(SalesTable[SALES_REP],SalesTable[[#This Row],[SALES_REP]])</f>
        <v>5.3763440860215058E-3</v>
      </c>
      <c r="D219" t="s">
        <v>35</v>
      </c>
      <c r="E219" t="s">
        <v>18</v>
      </c>
      <c r="F219" t="str">
        <f t="shared" si="21"/>
        <v>Trophy</v>
      </c>
      <c r="G219">
        <f>1/COUNTIFS(SalesTable[[BRANDS ]],SalesTable[[#This Row],[BRANDS ]])</f>
        <v>6.6666666666666671E-3</v>
      </c>
      <c r="H219">
        <v>150</v>
      </c>
      <c r="I219">
        <v>200</v>
      </c>
      <c r="J219">
        <v>912</v>
      </c>
      <c r="K219">
        <v>182400</v>
      </c>
      <c r="L219">
        <v>45600</v>
      </c>
      <c r="M219">
        <f t="shared" si="22"/>
        <v>0.25</v>
      </c>
      <c r="N219">
        <f t="shared" si="23"/>
        <v>228000</v>
      </c>
      <c r="O219" t="s">
        <v>31</v>
      </c>
      <c r="P219" t="str">
        <f t="shared" si="24"/>
        <v>Francophone</v>
      </c>
      <c r="Q219" t="s">
        <v>26</v>
      </c>
      <c r="R219" t="str">
        <f t="shared" si="27"/>
        <v>West</v>
      </c>
      <c r="S219" t="s">
        <v>27</v>
      </c>
      <c r="T219" t="str">
        <f t="shared" si="25"/>
        <v>Feb</v>
      </c>
      <c r="U219" t="str">
        <f t="shared" si="26"/>
        <v>Q1</v>
      </c>
      <c r="V219">
        <v>2018</v>
      </c>
    </row>
    <row r="220" spans="1:22">
      <c r="A220">
        <v>10319</v>
      </c>
      <c r="B220" t="s">
        <v>40</v>
      </c>
      <c r="C220">
        <f>1/COUNTIFS(SalesTable[SALES_REP],SalesTable[[#This Row],[SALES_REP]])</f>
        <v>9.3457943925233638E-3</v>
      </c>
      <c r="D220" t="s">
        <v>41</v>
      </c>
      <c r="E220" t="s">
        <v>24</v>
      </c>
      <c r="F220" t="str">
        <f t="shared" si="21"/>
        <v>Budweiser</v>
      </c>
      <c r="G220">
        <f>1/COUNTIFS(SalesTable[[BRANDS ]],SalesTable[[#This Row],[BRANDS ]])</f>
        <v>6.6666666666666671E-3</v>
      </c>
      <c r="H220">
        <v>250</v>
      </c>
      <c r="I220">
        <v>500</v>
      </c>
      <c r="J220">
        <v>881</v>
      </c>
      <c r="K220">
        <v>440500</v>
      </c>
      <c r="L220">
        <v>220250</v>
      </c>
      <c r="M220">
        <f t="shared" si="22"/>
        <v>0.5</v>
      </c>
      <c r="N220">
        <f t="shared" si="23"/>
        <v>660750</v>
      </c>
      <c r="O220" t="s">
        <v>37</v>
      </c>
      <c r="P220" t="str">
        <f t="shared" si="24"/>
        <v>Francophone</v>
      </c>
      <c r="Q220" t="s">
        <v>32</v>
      </c>
      <c r="R220" t="str">
        <f t="shared" si="27"/>
        <v>South South</v>
      </c>
      <c r="S220" t="s">
        <v>33</v>
      </c>
      <c r="T220" t="str">
        <f t="shared" si="25"/>
        <v>Mar</v>
      </c>
      <c r="U220" t="str">
        <f t="shared" si="26"/>
        <v>Q1</v>
      </c>
      <c r="V220">
        <v>2017</v>
      </c>
    </row>
    <row r="221" spans="1:22">
      <c r="A221">
        <v>10320</v>
      </c>
      <c r="B221" t="s">
        <v>16</v>
      </c>
      <c r="C221">
        <f>1/COUNTIFS(SalesTable[SALES_REP],SalesTable[[#This Row],[SALES_REP]])</f>
        <v>7.3529411764705881E-3</v>
      </c>
      <c r="D221" t="s">
        <v>17</v>
      </c>
      <c r="E221" t="s">
        <v>30</v>
      </c>
      <c r="F221" t="str">
        <f t="shared" si="21"/>
        <v>Castle Lite</v>
      </c>
      <c r="G221">
        <f>1/COUNTIFS(SalesTable[[BRANDS ]],SalesTable[[#This Row],[BRANDS ]])</f>
        <v>6.6666666666666671E-3</v>
      </c>
      <c r="H221">
        <v>180</v>
      </c>
      <c r="I221">
        <v>450</v>
      </c>
      <c r="J221">
        <v>818</v>
      </c>
      <c r="K221">
        <v>368100</v>
      </c>
      <c r="L221">
        <v>220860</v>
      </c>
      <c r="M221">
        <f t="shared" si="22"/>
        <v>0.6</v>
      </c>
      <c r="N221">
        <f t="shared" si="23"/>
        <v>588960</v>
      </c>
      <c r="O221" t="s">
        <v>43</v>
      </c>
      <c r="P221" t="str">
        <f t="shared" si="24"/>
        <v>Francophone</v>
      </c>
      <c r="Q221" t="s">
        <v>38</v>
      </c>
      <c r="R221" t="str">
        <f t="shared" si="27"/>
        <v>North West</v>
      </c>
      <c r="S221" t="s">
        <v>39</v>
      </c>
      <c r="T221" t="str">
        <f t="shared" si="25"/>
        <v>Apr</v>
      </c>
      <c r="U221" t="str">
        <f t="shared" si="26"/>
        <v>Q2</v>
      </c>
      <c r="V221">
        <v>2017</v>
      </c>
    </row>
    <row r="222" spans="1:22">
      <c r="A222">
        <v>10321</v>
      </c>
      <c r="B222" t="s">
        <v>49</v>
      </c>
      <c r="C222">
        <f>1/COUNTIFS(SalesTable[SALES_REP],SalesTable[[#This Row],[SALES_REP]])</f>
        <v>1.7241379310344827E-2</v>
      </c>
      <c r="D222" t="s">
        <v>50</v>
      </c>
      <c r="E222" t="s">
        <v>36</v>
      </c>
      <c r="F222" t="str">
        <f t="shared" si="21"/>
        <v>Eagle Lager</v>
      </c>
      <c r="G222">
        <f>1/COUNTIFS(SalesTable[[BRANDS ]],SalesTable[[#This Row],[BRANDS ]])</f>
        <v>6.6666666666666671E-3</v>
      </c>
      <c r="H222">
        <v>170</v>
      </c>
      <c r="I222">
        <v>250</v>
      </c>
      <c r="J222">
        <v>781</v>
      </c>
      <c r="K222">
        <v>195250</v>
      </c>
      <c r="L222">
        <v>62480</v>
      </c>
      <c r="M222">
        <f t="shared" si="22"/>
        <v>0.32</v>
      </c>
      <c r="N222">
        <f t="shared" si="23"/>
        <v>257730</v>
      </c>
      <c r="O222" t="s">
        <v>19</v>
      </c>
      <c r="P222" t="str">
        <f t="shared" si="24"/>
        <v>Anglophone</v>
      </c>
      <c r="Q222" t="s">
        <v>44</v>
      </c>
      <c r="R222" t="str">
        <f t="shared" si="27"/>
        <v>North Central</v>
      </c>
      <c r="S222" t="s">
        <v>45</v>
      </c>
      <c r="T222" t="str">
        <f t="shared" si="25"/>
        <v>May</v>
      </c>
      <c r="U222" t="str">
        <f t="shared" si="26"/>
        <v>Q2</v>
      </c>
      <c r="V222">
        <v>2017</v>
      </c>
    </row>
    <row r="223" spans="1:22">
      <c r="A223">
        <v>10322</v>
      </c>
      <c r="B223" t="s">
        <v>34</v>
      </c>
      <c r="C223">
        <f>1/COUNTIFS(SalesTable[SALES_REP],SalesTable[[#This Row],[SALES_REP]])</f>
        <v>5.3763440860215058E-3</v>
      </c>
      <c r="D223" t="s">
        <v>35</v>
      </c>
      <c r="E223" t="s">
        <v>42</v>
      </c>
      <c r="F223" t="str">
        <f t="shared" si="21"/>
        <v>Hero</v>
      </c>
      <c r="G223">
        <f>1/COUNTIFS(SalesTable[[BRANDS ]],SalesTable[[#This Row],[BRANDS ]])</f>
        <v>6.7114093959731542E-3</v>
      </c>
      <c r="H223">
        <v>150</v>
      </c>
      <c r="I223">
        <v>200</v>
      </c>
      <c r="J223">
        <v>910</v>
      </c>
      <c r="K223">
        <v>182000</v>
      </c>
      <c r="L223">
        <v>45500</v>
      </c>
      <c r="M223">
        <f t="shared" si="22"/>
        <v>0.25</v>
      </c>
      <c r="N223">
        <f t="shared" si="23"/>
        <v>227500</v>
      </c>
      <c r="O223" t="s">
        <v>25</v>
      </c>
      <c r="P223" t="str">
        <f t="shared" si="24"/>
        <v>Anglophone</v>
      </c>
      <c r="Q223" t="s">
        <v>47</v>
      </c>
      <c r="R223" t="str">
        <f t="shared" si="27"/>
        <v>North Central</v>
      </c>
      <c r="S223" t="s">
        <v>48</v>
      </c>
      <c r="T223" t="str">
        <f t="shared" si="25"/>
        <v>Jun</v>
      </c>
      <c r="U223" t="str">
        <f t="shared" si="26"/>
        <v>Q2</v>
      </c>
      <c r="V223">
        <v>2018</v>
      </c>
    </row>
    <row r="224" spans="1:22">
      <c r="A224">
        <v>10323</v>
      </c>
      <c r="B224" t="s">
        <v>54</v>
      </c>
      <c r="C224">
        <f>1/COUNTIFS(SalesTable[SALES_REP],SalesTable[[#This Row],[SALES_REP]])</f>
        <v>1.2658227848101266E-2</v>
      </c>
      <c r="D224" t="s">
        <v>55</v>
      </c>
      <c r="E224" t="s">
        <v>46</v>
      </c>
      <c r="F224" t="str">
        <f t="shared" si="21"/>
        <v>Beta Malt</v>
      </c>
      <c r="G224">
        <f>1/COUNTIFS(SalesTable[[BRANDS ]],SalesTable[[#This Row],[BRANDS ]])</f>
        <v>6.7114093959731542E-3</v>
      </c>
      <c r="H224">
        <v>80</v>
      </c>
      <c r="I224">
        <v>150</v>
      </c>
      <c r="J224">
        <v>704</v>
      </c>
      <c r="K224">
        <v>105600</v>
      </c>
      <c r="L224">
        <v>49280</v>
      </c>
      <c r="M224">
        <f t="shared" si="22"/>
        <v>0.46666666666666667</v>
      </c>
      <c r="N224">
        <f t="shared" si="23"/>
        <v>154880</v>
      </c>
      <c r="O224" t="s">
        <v>31</v>
      </c>
      <c r="P224" t="str">
        <f t="shared" si="24"/>
        <v>Francophone</v>
      </c>
      <c r="Q224" t="s">
        <v>20</v>
      </c>
      <c r="R224" t="str">
        <f t="shared" si="27"/>
        <v>South East</v>
      </c>
      <c r="S224" t="s">
        <v>52</v>
      </c>
      <c r="T224" t="str">
        <f t="shared" si="25"/>
        <v>Jul</v>
      </c>
      <c r="U224" t="str">
        <f t="shared" si="26"/>
        <v>Q3</v>
      </c>
      <c r="V224">
        <v>2019</v>
      </c>
    </row>
    <row r="225" spans="1:22">
      <c r="A225">
        <v>10324</v>
      </c>
      <c r="B225" t="s">
        <v>57</v>
      </c>
      <c r="C225">
        <f>1/COUNTIFS(SalesTable[SALES_REP],SalesTable[[#This Row],[SALES_REP]])</f>
        <v>2.0408163265306121E-2</v>
      </c>
      <c r="D225" t="s">
        <v>58</v>
      </c>
      <c r="E225" t="s">
        <v>51</v>
      </c>
      <c r="F225" t="str">
        <f t="shared" si="21"/>
        <v>Grand Malt</v>
      </c>
      <c r="G225">
        <f>1/COUNTIFS(SalesTable[[BRANDS ]],SalesTable[[#This Row],[BRANDS ]])</f>
        <v>6.7114093959731542E-3</v>
      </c>
      <c r="H225">
        <v>90</v>
      </c>
      <c r="I225">
        <v>150</v>
      </c>
      <c r="J225">
        <v>824</v>
      </c>
      <c r="K225">
        <v>123600</v>
      </c>
      <c r="L225">
        <v>49440</v>
      </c>
      <c r="M225">
        <f t="shared" si="22"/>
        <v>0.4</v>
      </c>
      <c r="N225">
        <f t="shared" si="23"/>
        <v>173040</v>
      </c>
      <c r="O225" t="s">
        <v>37</v>
      </c>
      <c r="P225" t="str">
        <f t="shared" si="24"/>
        <v>Francophone</v>
      </c>
      <c r="Q225" t="s">
        <v>26</v>
      </c>
      <c r="R225" t="str">
        <f t="shared" si="27"/>
        <v>West</v>
      </c>
      <c r="S225" t="s">
        <v>53</v>
      </c>
      <c r="T225" t="str">
        <f t="shared" si="25"/>
        <v>Aug</v>
      </c>
      <c r="U225" t="str">
        <f t="shared" si="26"/>
        <v>Q3</v>
      </c>
      <c r="V225">
        <v>2018</v>
      </c>
    </row>
    <row r="226" spans="1:22">
      <c r="A226">
        <v>10325</v>
      </c>
      <c r="B226" t="s">
        <v>60</v>
      </c>
      <c r="C226">
        <f>1/COUNTIFS(SalesTable[SALES_REP],SalesTable[[#This Row],[SALES_REP]])</f>
        <v>1.4492753623188406E-2</v>
      </c>
      <c r="D226" t="s">
        <v>61</v>
      </c>
      <c r="E226" t="s">
        <v>18</v>
      </c>
      <c r="F226" t="str">
        <f t="shared" si="21"/>
        <v>Trophy</v>
      </c>
      <c r="G226">
        <f>1/COUNTIFS(SalesTable[[BRANDS ]],SalesTable[[#This Row],[BRANDS ]])</f>
        <v>6.6666666666666671E-3</v>
      </c>
      <c r="H226">
        <v>150</v>
      </c>
      <c r="I226">
        <v>200</v>
      </c>
      <c r="J226">
        <v>710</v>
      </c>
      <c r="K226">
        <v>142000</v>
      </c>
      <c r="L226">
        <v>35500</v>
      </c>
      <c r="M226">
        <f t="shared" si="22"/>
        <v>0.25</v>
      </c>
      <c r="N226">
        <f t="shared" si="23"/>
        <v>177500</v>
      </c>
      <c r="O226" t="s">
        <v>43</v>
      </c>
      <c r="P226" t="str">
        <f t="shared" si="24"/>
        <v>Francophone</v>
      </c>
      <c r="Q226" t="s">
        <v>32</v>
      </c>
      <c r="R226" t="str">
        <f t="shared" si="27"/>
        <v>South South</v>
      </c>
      <c r="S226" t="s">
        <v>56</v>
      </c>
      <c r="T226" t="str">
        <f t="shared" si="25"/>
        <v>Sep</v>
      </c>
      <c r="U226" t="str">
        <f t="shared" si="26"/>
        <v>Q3</v>
      </c>
      <c r="V226">
        <v>2019</v>
      </c>
    </row>
    <row r="227" spans="1:22">
      <c r="A227">
        <v>10326</v>
      </c>
      <c r="B227" t="s">
        <v>34</v>
      </c>
      <c r="C227">
        <f>1/COUNTIFS(SalesTable[SALES_REP],SalesTable[[#This Row],[SALES_REP]])</f>
        <v>5.3763440860215058E-3</v>
      </c>
      <c r="D227" t="s">
        <v>35</v>
      </c>
      <c r="E227" t="s">
        <v>24</v>
      </c>
      <c r="F227" t="str">
        <f t="shared" si="21"/>
        <v>Budweiser</v>
      </c>
      <c r="G227">
        <f>1/COUNTIFS(SalesTable[[BRANDS ]],SalesTable[[#This Row],[BRANDS ]])</f>
        <v>6.6666666666666671E-3</v>
      </c>
      <c r="H227">
        <v>250</v>
      </c>
      <c r="I227">
        <v>500</v>
      </c>
      <c r="J227">
        <v>913</v>
      </c>
      <c r="K227">
        <v>456500</v>
      </c>
      <c r="L227">
        <v>228250</v>
      </c>
      <c r="M227">
        <f t="shared" si="22"/>
        <v>0.5</v>
      </c>
      <c r="N227">
        <f t="shared" si="23"/>
        <v>684750</v>
      </c>
      <c r="O227" t="s">
        <v>19</v>
      </c>
      <c r="P227" t="str">
        <f t="shared" si="24"/>
        <v>Anglophone</v>
      </c>
      <c r="Q227" t="s">
        <v>38</v>
      </c>
      <c r="R227" t="str">
        <f t="shared" si="27"/>
        <v>North West</v>
      </c>
      <c r="S227" t="s">
        <v>59</v>
      </c>
      <c r="T227" t="str">
        <f t="shared" si="25"/>
        <v>Oct</v>
      </c>
      <c r="U227" t="str">
        <f t="shared" si="26"/>
        <v>Q4</v>
      </c>
      <c r="V227">
        <v>2018</v>
      </c>
    </row>
    <row r="228" spans="1:22">
      <c r="A228">
        <v>10327</v>
      </c>
      <c r="B228" t="s">
        <v>64</v>
      </c>
      <c r="C228">
        <f>1/COUNTIFS(SalesTable[SALES_REP],SalesTable[[#This Row],[SALES_REP]])</f>
        <v>1.4492753623188406E-2</v>
      </c>
      <c r="D228" t="s">
        <v>65</v>
      </c>
      <c r="E228" t="s">
        <v>30</v>
      </c>
      <c r="F228" t="str">
        <f t="shared" si="21"/>
        <v>Castle Lite</v>
      </c>
      <c r="G228">
        <f>1/COUNTIFS(SalesTable[[BRANDS ]],SalesTable[[#This Row],[BRANDS ]])</f>
        <v>6.6666666666666671E-3</v>
      </c>
      <c r="H228">
        <v>180</v>
      </c>
      <c r="I228">
        <v>450</v>
      </c>
      <c r="J228">
        <v>983</v>
      </c>
      <c r="K228">
        <v>442350</v>
      </c>
      <c r="L228">
        <v>265410</v>
      </c>
      <c r="M228">
        <f t="shared" si="22"/>
        <v>0.6</v>
      </c>
      <c r="N228">
        <f t="shared" si="23"/>
        <v>707760</v>
      </c>
      <c r="O228" t="s">
        <v>25</v>
      </c>
      <c r="P228" t="str">
        <f t="shared" si="24"/>
        <v>Anglophone</v>
      </c>
      <c r="Q228" t="s">
        <v>44</v>
      </c>
      <c r="R228" t="str">
        <f t="shared" si="27"/>
        <v>North Central</v>
      </c>
      <c r="S228" t="s">
        <v>62</v>
      </c>
      <c r="T228" t="str">
        <f t="shared" si="25"/>
        <v>Nov</v>
      </c>
      <c r="U228" t="str">
        <f t="shared" si="26"/>
        <v>Q4</v>
      </c>
      <c r="V228">
        <v>2018</v>
      </c>
    </row>
    <row r="229" spans="1:22">
      <c r="A229">
        <v>10328</v>
      </c>
      <c r="B229" t="s">
        <v>34</v>
      </c>
      <c r="C229">
        <f>1/COUNTIFS(SalesTable[SALES_REP],SalesTable[[#This Row],[SALES_REP]])</f>
        <v>5.3763440860215058E-3</v>
      </c>
      <c r="D229" t="s">
        <v>35</v>
      </c>
      <c r="E229" t="s">
        <v>36</v>
      </c>
      <c r="F229" t="str">
        <f t="shared" si="21"/>
        <v>Eagle Lager</v>
      </c>
      <c r="G229">
        <f>1/COUNTIFS(SalesTable[[BRANDS ]],SalesTable[[#This Row],[BRANDS ]])</f>
        <v>6.6666666666666671E-3</v>
      </c>
      <c r="H229">
        <v>170</v>
      </c>
      <c r="I229">
        <v>250</v>
      </c>
      <c r="J229">
        <v>706</v>
      </c>
      <c r="K229">
        <v>176500</v>
      </c>
      <c r="L229">
        <v>56480</v>
      </c>
      <c r="M229">
        <f t="shared" si="22"/>
        <v>0.32</v>
      </c>
      <c r="N229">
        <f t="shared" si="23"/>
        <v>232980</v>
      </c>
      <c r="O229" t="s">
        <v>31</v>
      </c>
      <c r="P229" t="str">
        <f t="shared" si="24"/>
        <v>Francophone</v>
      </c>
      <c r="Q229" t="s">
        <v>47</v>
      </c>
      <c r="R229" t="str">
        <f t="shared" si="27"/>
        <v>North Central</v>
      </c>
      <c r="S229" t="s">
        <v>63</v>
      </c>
      <c r="T229" t="str">
        <f t="shared" si="25"/>
        <v>Dec</v>
      </c>
      <c r="U229" t="str">
        <f t="shared" si="26"/>
        <v>Q4</v>
      </c>
      <c r="V229">
        <v>2019</v>
      </c>
    </row>
    <row r="230" spans="1:22">
      <c r="A230">
        <v>10329</v>
      </c>
      <c r="B230" t="s">
        <v>54</v>
      </c>
      <c r="C230">
        <f>1/COUNTIFS(SalesTable[SALES_REP],SalesTable[[#This Row],[SALES_REP]])</f>
        <v>1.2658227848101266E-2</v>
      </c>
      <c r="D230" t="s">
        <v>55</v>
      </c>
      <c r="E230" t="s">
        <v>42</v>
      </c>
      <c r="F230" t="str">
        <f t="shared" si="21"/>
        <v>Hero</v>
      </c>
      <c r="G230">
        <f>1/COUNTIFS(SalesTable[[BRANDS ]],SalesTable[[#This Row],[BRANDS ]])</f>
        <v>6.7114093959731542E-3</v>
      </c>
      <c r="H230">
        <v>150</v>
      </c>
      <c r="I230">
        <v>200</v>
      </c>
      <c r="J230">
        <v>819</v>
      </c>
      <c r="K230">
        <v>163800</v>
      </c>
      <c r="L230">
        <v>40950</v>
      </c>
      <c r="M230">
        <f t="shared" si="22"/>
        <v>0.25</v>
      </c>
      <c r="N230">
        <f t="shared" si="23"/>
        <v>204750</v>
      </c>
      <c r="O230" t="s">
        <v>37</v>
      </c>
      <c r="P230" t="str">
        <f t="shared" si="24"/>
        <v>Francophone</v>
      </c>
      <c r="Q230" t="s">
        <v>20</v>
      </c>
      <c r="R230" t="str">
        <f t="shared" si="27"/>
        <v>South East</v>
      </c>
      <c r="S230" t="s">
        <v>21</v>
      </c>
      <c r="T230" t="str">
        <f t="shared" si="25"/>
        <v>Jan</v>
      </c>
      <c r="U230" t="str">
        <f t="shared" si="26"/>
        <v>Q1</v>
      </c>
      <c r="V230">
        <v>2018</v>
      </c>
    </row>
    <row r="231" spans="1:22">
      <c r="A231">
        <v>10330</v>
      </c>
      <c r="B231" t="s">
        <v>34</v>
      </c>
      <c r="C231">
        <f>1/COUNTIFS(SalesTable[SALES_REP],SalesTable[[#This Row],[SALES_REP]])</f>
        <v>5.3763440860215058E-3</v>
      </c>
      <c r="D231" t="s">
        <v>35</v>
      </c>
      <c r="E231" t="s">
        <v>46</v>
      </c>
      <c r="F231" t="str">
        <f t="shared" si="21"/>
        <v>Beta Malt</v>
      </c>
      <c r="G231">
        <f>1/COUNTIFS(SalesTable[[BRANDS ]],SalesTable[[#This Row],[BRANDS ]])</f>
        <v>6.7114093959731542E-3</v>
      </c>
      <c r="H231">
        <v>80</v>
      </c>
      <c r="I231">
        <v>150</v>
      </c>
      <c r="J231">
        <v>762</v>
      </c>
      <c r="K231">
        <v>114300</v>
      </c>
      <c r="L231">
        <v>53340</v>
      </c>
      <c r="M231">
        <f t="shared" si="22"/>
        <v>0.46666666666666667</v>
      </c>
      <c r="N231">
        <f t="shared" si="23"/>
        <v>167640</v>
      </c>
      <c r="O231" t="s">
        <v>43</v>
      </c>
      <c r="P231" t="str">
        <f t="shared" si="24"/>
        <v>Francophone</v>
      </c>
      <c r="Q231" t="s">
        <v>26</v>
      </c>
      <c r="R231" t="str">
        <f t="shared" si="27"/>
        <v>West</v>
      </c>
      <c r="S231" t="s">
        <v>27</v>
      </c>
      <c r="T231" t="str">
        <f t="shared" si="25"/>
        <v>Feb</v>
      </c>
      <c r="U231" t="str">
        <f t="shared" si="26"/>
        <v>Q1</v>
      </c>
      <c r="V231">
        <v>2018</v>
      </c>
    </row>
    <row r="232" spans="1:22">
      <c r="A232">
        <v>10331</v>
      </c>
      <c r="B232" t="s">
        <v>60</v>
      </c>
      <c r="C232">
        <f>1/COUNTIFS(SalesTable[SALES_REP],SalesTable[[#This Row],[SALES_REP]])</f>
        <v>1.4492753623188406E-2</v>
      </c>
      <c r="D232" t="s">
        <v>61</v>
      </c>
      <c r="E232" t="s">
        <v>51</v>
      </c>
      <c r="F232" t="str">
        <f t="shared" si="21"/>
        <v>Grand Malt</v>
      </c>
      <c r="G232">
        <f>1/COUNTIFS(SalesTable[[BRANDS ]],SalesTable[[#This Row],[BRANDS ]])</f>
        <v>6.7114093959731542E-3</v>
      </c>
      <c r="H232">
        <v>90</v>
      </c>
      <c r="I232">
        <v>150</v>
      </c>
      <c r="J232">
        <v>760</v>
      </c>
      <c r="K232">
        <v>114000</v>
      </c>
      <c r="L232">
        <v>45600</v>
      </c>
      <c r="M232">
        <f t="shared" si="22"/>
        <v>0.4</v>
      </c>
      <c r="N232">
        <f t="shared" si="23"/>
        <v>159600</v>
      </c>
      <c r="O232" t="s">
        <v>19</v>
      </c>
      <c r="P232" t="str">
        <f t="shared" si="24"/>
        <v>Anglophone</v>
      </c>
      <c r="Q232" t="s">
        <v>32</v>
      </c>
      <c r="R232" t="str">
        <f t="shared" si="27"/>
        <v>South South</v>
      </c>
      <c r="S232" t="s">
        <v>33</v>
      </c>
      <c r="T232" t="str">
        <f t="shared" si="25"/>
        <v>Mar</v>
      </c>
      <c r="U232" t="str">
        <f t="shared" si="26"/>
        <v>Q1</v>
      </c>
      <c r="V232">
        <v>2019</v>
      </c>
    </row>
    <row r="233" spans="1:22">
      <c r="A233">
        <v>10332</v>
      </c>
      <c r="B233" t="s">
        <v>66</v>
      </c>
      <c r="C233">
        <f>1/COUNTIFS(SalesTable[SALES_REP],SalesTable[[#This Row],[SALES_REP]])</f>
        <v>1.4492753623188406E-2</v>
      </c>
      <c r="D233" t="s">
        <v>67</v>
      </c>
      <c r="E233" t="s">
        <v>18</v>
      </c>
      <c r="F233" t="str">
        <f t="shared" si="21"/>
        <v>Trophy</v>
      </c>
      <c r="G233">
        <f>1/COUNTIFS(SalesTable[[BRANDS ]],SalesTable[[#This Row],[BRANDS ]])</f>
        <v>6.6666666666666671E-3</v>
      </c>
      <c r="H233">
        <v>150</v>
      </c>
      <c r="I233">
        <v>200</v>
      </c>
      <c r="J233">
        <v>872</v>
      </c>
      <c r="K233">
        <v>174400</v>
      </c>
      <c r="L233">
        <v>43600</v>
      </c>
      <c r="M233">
        <f t="shared" si="22"/>
        <v>0.25</v>
      </c>
      <c r="N233">
        <f t="shared" si="23"/>
        <v>218000</v>
      </c>
      <c r="O233" t="s">
        <v>25</v>
      </c>
      <c r="P233" t="str">
        <f t="shared" si="24"/>
        <v>Anglophone</v>
      </c>
      <c r="Q233" t="s">
        <v>38</v>
      </c>
      <c r="R233" t="str">
        <f t="shared" si="27"/>
        <v>North West</v>
      </c>
      <c r="S233" t="s">
        <v>39</v>
      </c>
      <c r="T233" t="str">
        <f t="shared" si="25"/>
        <v>Apr</v>
      </c>
      <c r="U233" t="str">
        <f t="shared" si="26"/>
        <v>Q2</v>
      </c>
      <c r="V233">
        <v>2019</v>
      </c>
    </row>
    <row r="234" spans="1:22">
      <c r="A234">
        <v>10333</v>
      </c>
      <c r="B234" t="s">
        <v>64</v>
      </c>
      <c r="C234">
        <f>1/COUNTIFS(SalesTable[SALES_REP],SalesTable[[#This Row],[SALES_REP]])</f>
        <v>1.4492753623188406E-2</v>
      </c>
      <c r="D234" t="s">
        <v>65</v>
      </c>
      <c r="E234" t="s">
        <v>24</v>
      </c>
      <c r="F234" t="str">
        <f t="shared" si="21"/>
        <v>Budweiser</v>
      </c>
      <c r="G234">
        <f>1/COUNTIFS(SalesTable[[BRANDS ]],SalesTable[[#This Row],[BRANDS ]])</f>
        <v>6.6666666666666671E-3</v>
      </c>
      <c r="H234">
        <v>250</v>
      </c>
      <c r="I234">
        <v>500</v>
      </c>
      <c r="J234">
        <v>723</v>
      </c>
      <c r="K234">
        <v>361500</v>
      </c>
      <c r="L234">
        <v>180750</v>
      </c>
      <c r="M234">
        <f t="shared" si="22"/>
        <v>0.5</v>
      </c>
      <c r="N234">
        <f t="shared" si="23"/>
        <v>542250</v>
      </c>
      <c r="O234" t="s">
        <v>31</v>
      </c>
      <c r="P234" t="str">
        <f t="shared" si="24"/>
        <v>Francophone</v>
      </c>
      <c r="Q234" t="s">
        <v>44</v>
      </c>
      <c r="R234" t="str">
        <f t="shared" si="27"/>
        <v>North Central</v>
      </c>
      <c r="S234" t="s">
        <v>45</v>
      </c>
      <c r="T234" t="str">
        <f t="shared" si="25"/>
        <v>May</v>
      </c>
      <c r="U234" t="str">
        <f t="shared" si="26"/>
        <v>Q2</v>
      </c>
      <c r="V234">
        <v>2019</v>
      </c>
    </row>
    <row r="235" spans="1:22">
      <c r="A235">
        <v>10334</v>
      </c>
      <c r="B235" t="s">
        <v>60</v>
      </c>
      <c r="C235">
        <f>1/COUNTIFS(SalesTable[SALES_REP],SalesTable[[#This Row],[SALES_REP]])</f>
        <v>1.4492753623188406E-2</v>
      </c>
      <c r="D235" t="s">
        <v>61</v>
      </c>
      <c r="E235" t="s">
        <v>30</v>
      </c>
      <c r="F235" t="str">
        <f t="shared" si="21"/>
        <v>Castle Lite</v>
      </c>
      <c r="G235">
        <f>1/COUNTIFS(SalesTable[[BRANDS ]],SalesTable[[#This Row],[BRANDS ]])</f>
        <v>6.6666666666666671E-3</v>
      </c>
      <c r="H235">
        <v>180</v>
      </c>
      <c r="I235">
        <v>450</v>
      </c>
      <c r="J235">
        <v>913</v>
      </c>
      <c r="K235">
        <v>410850</v>
      </c>
      <c r="L235">
        <v>246510</v>
      </c>
      <c r="M235">
        <f t="shared" si="22"/>
        <v>0.6</v>
      </c>
      <c r="N235">
        <f t="shared" si="23"/>
        <v>657360</v>
      </c>
      <c r="O235" t="s">
        <v>37</v>
      </c>
      <c r="P235" t="str">
        <f t="shared" si="24"/>
        <v>Francophone</v>
      </c>
      <c r="Q235" t="s">
        <v>47</v>
      </c>
      <c r="R235" t="str">
        <f t="shared" si="27"/>
        <v>North Central</v>
      </c>
      <c r="S235" t="s">
        <v>48</v>
      </c>
      <c r="T235" t="str">
        <f t="shared" si="25"/>
        <v>Jun</v>
      </c>
      <c r="U235" t="str">
        <f t="shared" si="26"/>
        <v>Q2</v>
      </c>
      <c r="V235">
        <v>2019</v>
      </c>
    </row>
    <row r="236" spans="1:22">
      <c r="A236">
        <v>10335</v>
      </c>
      <c r="B236" t="s">
        <v>22</v>
      </c>
      <c r="C236">
        <f>1/COUNTIFS(SalesTable[SALES_REP],SalesTable[[#This Row],[SALES_REP]])</f>
        <v>8.4745762711864406E-3</v>
      </c>
      <c r="D236" t="s">
        <v>23</v>
      </c>
      <c r="E236" t="s">
        <v>36</v>
      </c>
      <c r="F236" t="str">
        <f t="shared" si="21"/>
        <v>Eagle Lager</v>
      </c>
      <c r="G236">
        <f>1/COUNTIFS(SalesTable[[BRANDS ]],SalesTable[[#This Row],[BRANDS ]])</f>
        <v>6.6666666666666671E-3</v>
      </c>
      <c r="H236">
        <v>170</v>
      </c>
      <c r="I236">
        <v>250</v>
      </c>
      <c r="J236">
        <v>852</v>
      </c>
      <c r="K236">
        <v>213000</v>
      </c>
      <c r="L236">
        <v>68160</v>
      </c>
      <c r="M236">
        <f t="shared" si="22"/>
        <v>0.32</v>
      </c>
      <c r="N236">
        <f t="shared" si="23"/>
        <v>281160</v>
      </c>
      <c r="O236" t="s">
        <v>43</v>
      </c>
      <c r="P236" t="str">
        <f t="shared" si="24"/>
        <v>Francophone</v>
      </c>
      <c r="Q236" t="s">
        <v>20</v>
      </c>
      <c r="R236" t="str">
        <f t="shared" si="27"/>
        <v>South East</v>
      </c>
      <c r="S236" t="s">
        <v>52</v>
      </c>
      <c r="T236" t="str">
        <f t="shared" si="25"/>
        <v>Jul</v>
      </c>
      <c r="U236" t="str">
        <f t="shared" si="26"/>
        <v>Q3</v>
      </c>
      <c r="V236">
        <v>2017</v>
      </c>
    </row>
    <row r="237" spans="1:22">
      <c r="A237">
        <v>10336</v>
      </c>
      <c r="B237" t="s">
        <v>64</v>
      </c>
      <c r="C237">
        <f>1/COUNTIFS(SalesTable[SALES_REP],SalesTable[[#This Row],[SALES_REP]])</f>
        <v>1.4492753623188406E-2</v>
      </c>
      <c r="D237" t="s">
        <v>65</v>
      </c>
      <c r="E237" t="s">
        <v>42</v>
      </c>
      <c r="F237" t="str">
        <f t="shared" si="21"/>
        <v>Hero</v>
      </c>
      <c r="G237">
        <f>1/COUNTIFS(SalesTable[[BRANDS ]],SalesTable[[#This Row],[BRANDS ]])</f>
        <v>6.7114093959731542E-3</v>
      </c>
      <c r="H237">
        <v>150</v>
      </c>
      <c r="I237">
        <v>200</v>
      </c>
      <c r="J237">
        <v>856</v>
      </c>
      <c r="K237">
        <v>171200</v>
      </c>
      <c r="L237">
        <v>42800</v>
      </c>
      <c r="M237">
        <f t="shared" si="22"/>
        <v>0.25</v>
      </c>
      <c r="N237">
        <f t="shared" si="23"/>
        <v>214000</v>
      </c>
      <c r="O237" t="s">
        <v>19</v>
      </c>
      <c r="P237" t="str">
        <f t="shared" si="24"/>
        <v>Anglophone</v>
      </c>
      <c r="Q237" t="s">
        <v>26</v>
      </c>
      <c r="R237" t="str">
        <f t="shared" si="27"/>
        <v>West</v>
      </c>
      <c r="S237" t="s">
        <v>53</v>
      </c>
      <c r="T237" t="str">
        <f t="shared" si="25"/>
        <v>Aug</v>
      </c>
      <c r="U237" t="str">
        <f t="shared" si="26"/>
        <v>Q3</v>
      </c>
      <c r="V237">
        <v>2019</v>
      </c>
    </row>
    <row r="238" spans="1:22">
      <c r="A238">
        <v>10337</v>
      </c>
      <c r="B238" t="s">
        <v>34</v>
      </c>
      <c r="C238">
        <f>1/COUNTIFS(SalesTable[SALES_REP],SalesTable[[#This Row],[SALES_REP]])</f>
        <v>5.3763440860215058E-3</v>
      </c>
      <c r="D238" t="s">
        <v>35</v>
      </c>
      <c r="E238" t="s">
        <v>46</v>
      </c>
      <c r="F238" t="str">
        <f t="shared" si="21"/>
        <v>Beta Malt</v>
      </c>
      <c r="G238">
        <f>1/COUNTIFS(SalesTable[[BRANDS ]],SalesTable[[#This Row],[BRANDS ]])</f>
        <v>6.7114093959731542E-3</v>
      </c>
      <c r="H238">
        <v>80</v>
      </c>
      <c r="I238">
        <v>150</v>
      </c>
      <c r="J238">
        <v>827</v>
      </c>
      <c r="K238">
        <v>124050</v>
      </c>
      <c r="L238">
        <v>57890</v>
      </c>
      <c r="M238">
        <f t="shared" si="22"/>
        <v>0.46666666666666667</v>
      </c>
      <c r="N238">
        <f t="shared" si="23"/>
        <v>181940</v>
      </c>
      <c r="O238" t="s">
        <v>25</v>
      </c>
      <c r="P238" t="str">
        <f t="shared" si="24"/>
        <v>Anglophone</v>
      </c>
      <c r="Q238" t="s">
        <v>32</v>
      </c>
      <c r="R238" t="str">
        <f t="shared" si="27"/>
        <v>South South</v>
      </c>
      <c r="S238" t="s">
        <v>56</v>
      </c>
      <c r="T238" t="str">
        <f t="shared" si="25"/>
        <v>Sep</v>
      </c>
      <c r="U238" t="str">
        <f t="shared" si="26"/>
        <v>Q3</v>
      </c>
      <c r="V238">
        <v>2019</v>
      </c>
    </row>
    <row r="239" spans="1:22">
      <c r="A239">
        <v>10338</v>
      </c>
      <c r="B239" t="s">
        <v>28</v>
      </c>
      <c r="C239">
        <f>1/COUNTIFS(SalesTable[SALES_REP],SalesTable[[#This Row],[SALES_REP]])</f>
        <v>9.3457943925233638E-3</v>
      </c>
      <c r="D239" t="s">
        <v>29</v>
      </c>
      <c r="E239" t="s">
        <v>51</v>
      </c>
      <c r="F239" t="str">
        <f t="shared" si="21"/>
        <v>Grand Malt</v>
      </c>
      <c r="G239">
        <f>1/COUNTIFS(SalesTable[[BRANDS ]],SalesTable[[#This Row],[BRANDS ]])</f>
        <v>6.7114093959731542E-3</v>
      </c>
      <c r="H239">
        <v>90</v>
      </c>
      <c r="I239">
        <v>150</v>
      </c>
      <c r="J239">
        <v>735</v>
      </c>
      <c r="K239">
        <v>110250</v>
      </c>
      <c r="L239">
        <v>44100</v>
      </c>
      <c r="M239">
        <f t="shared" si="22"/>
        <v>0.4</v>
      </c>
      <c r="N239">
        <f t="shared" si="23"/>
        <v>154350</v>
      </c>
      <c r="O239" t="s">
        <v>31</v>
      </c>
      <c r="P239" t="str">
        <f t="shared" si="24"/>
        <v>Francophone</v>
      </c>
      <c r="Q239" t="s">
        <v>38</v>
      </c>
      <c r="R239" t="str">
        <f t="shared" si="27"/>
        <v>North West</v>
      </c>
      <c r="S239" t="s">
        <v>59</v>
      </c>
      <c r="T239" t="str">
        <f t="shared" si="25"/>
        <v>Oct</v>
      </c>
      <c r="U239" t="str">
        <f t="shared" si="26"/>
        <v>Q4</v>
      </c>
      <c r="V239">
        <v>2017</v>
      </c>
    </row>
    <row r="240" spans="1:22">
      <c r="A240">
        <v>10339</v>
      </c>
      <c r="B240" t="s">
        <v>16</v>
      </c>
      <c r="C240">
        <f>1/COUNTIFS(SalesTable[SALES_REP],SalesTable[[#This Row],[SALES_REP]])</f>
        <v>7.3529411764705881E-3</v>
      </c>
      <c r="D240" t="s">
        <v>17</v>
      </c>
      <c r="E240" t="s">
        <v>18</v>
      </c>
      <c r="F240" t="str">
        <f t="shared" si="21"/>
        <v>Trophy</v>
      </c>
      <c r="G240">
        <f>1/COUNTIFS(SalesTable[[BRANDS ]],SalesTable[[#This Row],[BRANDS ]])</f>
        <v>6.6666666666666671E-3</v>
      </c>
      <c r="H240">
        <v>150</v>
      </c>
      <c r="I240">
        <v>200</v>
      </c>
      <c r="J240">
        <v>819</v>
      </c>
      <c r="K240">
        <v>163800</v>
      </c>
      <c r="L240">
        <v>40950</v>
      </c>
      <c r="M240">
        <f t="shared" si="22"/>
        <v>0.25</v>
      </c>
      <c r="N240">
        <f t="shared" si="23"/>
        <v>204750</v>
      </c>
      <c r="O240" t="s">
        <v>37</v>
      </c>
      <c r="P240" t="str">
        <f t="shared" si="24"/>
        <v>Francophone</v>
      </c>
      <c r="Q240" t="s">
        <v>44</v>
      </c>
      <c r="R240" t="str">
        <f t="shared" si="27"/>
        <v>North Central</v>
      </c>
      <c r="S240" t="s">
        <v>62</v>
      </c>
      <c r="T240" t="str">
        <f t="shared" si="25"/>
        <v>Nov</v>
      </c>
      <c r="U240" t="str">
        <f t="shared" si="26"/>
        <v>Q4</v>
      </c>
      <c r="V240">
        <v>2019</v>
      </c>
    </row>
    <row r="241" spans="1:22">
      <c r="A241">
        <v>10340</v>
      </c>
      <c r="B241" t="s">
        <v>40</v>
      </c>
      <c r="C241">
        <f>1/COUNTIFS(SalesTable[SALES_REP],SalesTable[[#This Row],[SALES_REP]])</f>
        <v>9.3457943925233638E-3</v>
      </c>
      <c r="D241" t="s">
        <v>41</v>
      </c>
      <c r="E241" t="s">
        <v>24</v>
      </c>
      <c r="F241" t="str">
        <f t="shared" si="21"/>
        <v>Budweiser</v>
      </c>
      <c r="G241">
        <f>1/COUNTIFS(SalesTable[[BRANDS ]],SalesTable[[#This Row],[BRANDS ]])</f>
        <v>6.6666666666666671E-3</v>
      </c>
      <c r="H241">
        <v>250</v>
      </c>
      <c r="I241">
        <v>500</v>
      </c>
      <c r="J241">
        <v>882</v>
      </c>
      <c r="K241">
        <v>441000</v>
      </c>
      <c r="L241">
        <v>220500</v>
      </c>
      <c r="M241">
        <f t="shared" si="22"/>
        <v>0.5</v>
      </c>
      <c r="N241">
        <f t="shared" si="23"/>
        <v>661500</v>
      </c>
      <c r="O241" t="s">
        <v>43</v>
      </c>
      <c r="P241" t="str">
        <f t="shared" si="24"/>
        <v>Francophone</v>
      </c>
      <c r="Q241" t="s">
        <v>47</v>
      </c>
      <c r="R241" t="str">
        <f t="shared" si="27"/>
        <v>North Central</v>
      </c>
      <c r="S241" t="s">
        <v>63</v>
      </c>
      <c r="T241" t="str">
        <f t="shared" si="25"/>
        <v>Dec</v>
      </c>
      <c r="U241" t="str">
        <f t="shared" si="26"/>
        <v>Q4</v>
      </c>
      <c r="V241">
        <v>2018</v>
      </c>
    </row>
    <row r="242" spans="1:22">
      <c r="A242">
        <v>10341</v>
      </c>
      <c r="B242" t="s">
        <v>57</v>
      </c>
      <c r="C242">
        <f>1/COUNTIFS(SalesTable[SALES_REP],SalesTable[[#This Row],[SALES_REP]])</f>
        <v>2.0408163265306121E-2</v>
      </c>
      <c r="D242" t="s">
        <v>58</v>
      </c>
      <c r="E242" t="s">
        <v>30</v>
      </c>
      <c r="F242" t="str">
        <f t="shared" si="21"/>
        <v>Castle Lite</v>
      </c>
      <c r="G242">
        <f>1/COUNTIFS(SalesTable[[BRANDS ]],SalesTable[[#This Row],[BRANDS ]])</f>
        <v>6.6666666666666671E-3</v>
      </c>
      <c r="H242">
        <v>180</v>
      </c>
      <c r="I242">
        <v>450</v>
      </c>
      <c r="J242">
        <v>897</v>
      </c>
      <c r="K242">
        <v>403650</v>
      </c>
      <c r="L242">
        <v>242190</v>
      </c>
      <c r="M242">
        <f t="shared" si="22"/>
        <v>0.6</v>
      </c>
      <c r="N242">
        <f t="shared" si="23"/>
        <v>645840</v>
      </c>
      <c r="O242" t="s">
        <v>19</v>
      </c>
      <c r="P242" t="str">
        <f t="shared" si="24"/>
        <v>Anglophone</v>
      </c>
      <c r="Q242" t="s">
        <v>20</v>
      </c>
      <c r="R242" t="str">
        <f t="shared" si="27"/>
        <v>South East</v>
      </c>
      <c r="S242" t="s">
        <v>21</v>
      </c>
      <c r="T242" t="str">
        <f t="shared" si="25"/>
        <v>Jan</v>
      </c>
      <c r="U242" t="str">
        <f t="shared" si="26"/>
        <v>Q1</v>
      </c>
      <c r="V242">
        <v>2017</v>
      </c>
    </row>
    <row r="243" spans="1:22">
      <c r="A243">
        <v>10342</v>
      </c>
      <c r="B243" t="s">
        <v>22</v>
      </c>
      <c r="C243">
        <f>1/COUNTIFS(SalesTable[SALES_REP],SalesTable[[#This Row],[SALES_REP]])</f>
        <v>8.4745762711864406E-3</v>
      </c>
      <c r="D243" t="s">
        <v>23</v>
      </c>
      <c r="E243" t="s">
        <v>36</v>
      </c>
      <c r="F243" t="str">
        <f t="shared" si="21"/>
        <v>Eagle Lager</v>
      </c>
      <c r="G243">
        <f>1/COUNTIFS(SalesTable[[BRANDS ]],SalesTable[[#This Row],[BRANDS ]])</f>
        <v>6.6666666666666671E-3</v>
      </c>
      <c r="H243">
        <v>170</v>
      </c>
      <c r="I243">
        <v>250</v>
      </c>
      <c r="J243">
        <v>922</v>
      </c>
      <c r="K243">
        <v>230500</v>
      </c>
      <c r="L243">
        <v>73760</v>
      </c>
      <c r="M243">
        <f t="shared" si="22"/>
        <v>0.32</v>
      </c>
      <c r="N243">
        <f t="shared" si="23"/>
        <v>304260</v>
      </c>
      <c r="O243" t="s">
        <v>25</v>
      </c>
      <c r="P243" t="str">
        <f t="shared" si="24"/>
        <v>Anglophone</v>
      </c>
      <c r="Q243" t="s">
        <v>26</v>
      </c>
      <c r="R243" t="str">
        <f t="shared" si="27"/>
        <v>West</v>
      </c>
      <c r="S243" t="s">
        <v>27</v>
      </c>
      <c r="T243" t="str">
        <f t="shared" si="25"/>
        <v>Feb</v>
      </c>
      <c r="U243" t="str">
        <f t="shared" si="26"/>
        <v>Q1</v>
      </c>
      <c r="V243">
        <v>2018</v>
      </c>
    </row>
    <row r="244" spans="1:22">
      <c r="A244">
        <v>10343</v>
      </c>
      <c r="B244" t="s">
        <v>22</v>
      </c>
      <c r="C244">
        <f>1/COUNTIFS(SalesTable[SALES_REP],SalesTable[[#This Row],[SALES_REP]])</f>
        <v>8.4745762711864406E-3</v>
      </c>
      <c r="D244" t="s">
        <v>23</v>
      </c>
      <c r="E244" t="s">
        <v>42</v>
      </c>
      <c r="F244" t="str">
        <f t="shared" si="21"/>
        <v>Hero</v>
      </c>
      <c r="G244">
        <f>1/COUNTIFS(SalesTable[[BRANDS ]],SalesTable[[#This Row],[BRANDS ]])</f>
        <v>6.7114093959731542E-3</v>
      </c>
      <c r="H244">
        <v>150</v>
      </c>
      <c r="I244">
        <v>200</v>
      </c>
      <c r="J244">
        <v>838</v>
      </c>
      <c r="K244">
        <v>167600</v>
      </c>
      <c r="L244">
        <v>41900</v>
      </c>
      <c r="M244">
        <f t="shared" si="22"/>
        <v>0.25</v>
      </c>
      <c r="N244">
        <f t="shared" si="23"/>
        <v>209500</v>
      </c>
      <c r="O244" t="s">
        <v>31</v>
      </c>
      <c r="P244" t="str">
        <f t="shared" si="24"/>
        <v>Francophone</v>
      </c>
      <c r="Q244" t="s">
        <v>32</v>
      </c>
      <c r="R244" t="str">
        <f t="shared" si="27"/>
        <v>South South</v>
      </c>
      <c r="S244" t="s">
        <v>33</v>
      </c>
      <c r="T244" t="str">
        <f t="shared" si="25"/>
        <v>Mar</v>
      </c>
      <c r="U244" t="str">
        <f t="shared" si="26"/>
        <v>Q1</v>
      </c>
      <c r="V244">
        <v>2017</v>
      </c>
    </row>
    <row r="245" spans="1:22">
      <c r="A245">
        <v>10344</v>
      </c>
      <c r="B245" t="s">
        <v>66</v>
      </c>
      <c r="C245">
        <f>1/COUNTIFS(SalesTable[SALES_REP],SalesTable[[#This Row],[SALES_REP]])</f>
        <v>1.4492753623188406E-2</v>
      </c>
      <c r="D245" t="s">
        <v>67</v>
      </c>
      <c r="E245" t="s">
        <v>46</v>
      </c>
      <c r="F245" t="str">
        <f t="shared" si="21"/>
        <v>Beta Malt</v>
      </c>
      <c r="G245">
        <f>1/COUNTIFS(SalesTable[[BRANDS ]],SalesTable[[#This Row],[BRANDS ]])</f>
        <v>6.7114093959731542E-3</v>
      </c>
      <c r="H245">
        <v>80</v>
      </c>
      <c r="I245">
        <v>150</v>
      </c>
      <c r="J245">
        <v>859</v>
      </c>
      <c r="K245">
        <v>128850</v>
      </c>
      <c r="L245">
        <v>60130</v>
      </c>
      <c r="M245">
        <f t="shared" si="22"/>
        <v>0.46666666666666667</v>
      </c>
      <c r="N245">
        <f t="shared" si="23"/>
        <v>188980</v>
      </c>
      <c r="O245" t="s">
        <v>37</v>
      </c>
      <c r="P245" t="str">
        <f t="shared" si="24"/>
        <v>Francophone</v>
      </c>
      <c r="Q245" t="s">
        <v>38</v>
      </c>
      <c r="R245" t="str">
        <f t="shared" si="27"/>
        <v>North West</v>
      </c>
      <c r="S245" t="s">
        <v>39</v>
      </c>
      <c r="T245" t="str">
        <f t="shared" si="25"/>
        <v>Apr</v>
      </c>
      <c r="U245" t="str">
        <f t="shared" si="26"/>
        <v>Q2</v>
      </c>
      <c r="V245">
        <v>2018</v>
      </c>
    </row>
    <row r="246" spans="1:22">
      <c r="A246">
        <v>10345</v>
      </c>
      <c r="B246" t="s">
        <v>34</v>
      </c>
      <c r="C246">
        <f>1/COUNTIFS(SalesTable[SALES_REP],SalesTable[[#This Row],[SALES_REP]])</f>
        <v>5.3763440860215058E-3</v>
      </c>
      <c r="D246" t="s">
        <v>35</v>
      </c>
      <c r="E246" t="s">
        <v>51</v>
      </c>
      <c r="F246" t="str">
        <f t="shared" si="21"/>
        <v>Grand Malt</v>
      </c>
      <c r="G246">
        <f>1/COUNTIFS(SalesTable[[BRANDS ]],SalesTable[[#This Row],[BRANDS ]])</f>
        <v>6.7114093959731542E-3</v>
      </c>
      <c r="H246">
        <v>90</v>
      </c>
      <c r="I246">
        <v>150</v>
      </c>
      <c r="J246">
        <v>950</v>
      </c>
      <c r="K246">
        <v>142500</v>
      </c>
      <c r="L246">
        <v>57000</v>
      </c>
      <c r="M246">
        <f t="shared" si="22"/>
        <v>0.4</v>
      </c>
      <c r="N246">
        <f t="shared" si="23"/>
        <v>199500</v>
      </c>
      <c r="O246" t="s">
        <v>43</v>
      </c>
      <c r="P246" t="str">
        <f t="shared" si="24"/>
        <v>Francophone</v>
      </c>
      <c r="Q246" t="s">
        <v>44</v>
      </c>
      <c r="R246" t="str">
        <f t="shared" si="27"/>
        <v>North Central</v>
      </c>
      <c r="S246" t="s">
        <v>45</v>
      </c>
      <c r="T246" t="str">
        <f t="shared" si="25"/>
        <v>May</v>
      </c>
      <c r="U246" t="str">
        <f t="shared" si="26"/>
        <v>Q2</v>
      </c>
      <c r="V246">
        <v>2017</v>
      </c>
    </row>
    <row r="247" spans="1:22">
      <c r="A247">
        <v>10346</v>
      </c>
      <c r="B247" t="s">
        <v>54</v>
      </c>
      <c r="C247">
        <f>1/COUNTIFS(SalesTable[SALES_REP],SalesTable[[#This Row],[SALES_REP]])</f>
        <v>1.2658227848101266E-2</v>
      </c>
      <c r="D247" t="s">
        <v>55</v>
      </c>
      <c r="E247" t="s">
        <v>18</v>
      </c>
      <c r="F247" t="str">
        <f t="shared" si="21"/>
        <v>Trophy</v>
      </c>
      <c r="G247">
        <f>1/COUNTIFS(SalesTable[[BRANDS ]],SalesTable[[#This Row],[BRANDS ]])</f>
        <v>6.6666666666666671E-3</v>
      </c>
      <c r="H247">
        <v>150</v>
      </c>
      <c r="I247">
        <v>200</v>
      </c>
      <c r="J247">
        <v>706</v>
      </c>
      <c r="K247">
        <v>141200</v>
      </c>
      <c r="L247">
        <v>35300</v>
      </c>
      <c r="M247">
        <f t="shared" si="22"/>
        <v>0.25</v>
      </c>
      <c r="N247">
        <f t="shared" si="23"/>
        <v>176500</v>
      </c>
      <c r="O247" t="s">
        <v>19</v>
      </c>
      <c r="P247" t="str">
        <f t="shared" si="24"/>
        <v>Anglophone</v>
      </c>
      <c r="Q247" t="s">
        <v>47</v>
      </c>
      <c r="R247" t="str">
        <f t="shared" si="27"/>
        <v>North Central</v>
      </c>
      <c r="S247" t="s">
        <v>48</v>
      </c>
      <c r="T247" t="str">
        <f t="shared" si="25"/>
        <v>Jun</v>
      </c>
      <c r="U247" t="str">
        <f t="shared" si="26"/>
        <v>Q2</v>
      </c>
      <c r="V247">
        <v>2019</v>
      </c>
    </row>
    <row r="248" spans="1:22">
      <c r="A248">
        <v>10347</v>
      </c>
      <c r="B248" t="s">
        <v>66</v>
      </c>
      <c r="C248">
        <f>1/COUNTIFS(SalesTable[SALES_REP],SalesTable[[#This Row],[SALES_REP]])</f>
        <v>1.4492753623188406E-2</v>
      </c>
      <c r="D248" t="s">
        <v>67</v>
      </c>
      <c r="E248" t="s">
        <v>24</v>
      </c>
      <c r="F248" t="str">
        <f t="shared" si="21"/>
        <v>Budweiser</v>
      </c>
      <c r="G248">
        <f>1/COUNTIFS(SalesTable[[BRANDS ]],SalesTable[[#This Row],[BRANDS ]])</f>
        <v>6.6666666666666671E-3</v>
      </c>
      <c r="H248">
        <v>250</v>
      </c>
      <c r="I248">
        <v>500</v>
      </c>
      <c r="J248">
        <v>702</v>
      </c>
      <c r="K248">
        <v>351000</v>
      </c>
      <c r="L248">
        <v>175500</v>
      </c>
      <c r="M248">
        <f t="shared" si="22"/>
        <v>0.5</v>
      </c>
      <c r="N248">
        <f t="shared" si="23"/>
        <v>526500</v>
      </c>
      <c r="O248" t="s">
        <v>25</v>
      </c>
      <c r="P248" t="str">
        <f t="shared" si="24"/>
        <v>Anglophone</v>
      </c>
      <c r="Q248" t="s">
        <v>20</v>
      </c>
      <c r="R248" t="str">
        <f t="shared" si="27"/>
        <v>South East</v>
      </c>
      <c r="S248" t="s">
        <v>52</v>
      </c>
      <c r="T248" t="str">
        <f t="shared" si="25"/>
        <v>Jul</v>
      </c>
      <c r="U248" t="str">
        <f t="shared" si="26"/>
        <v>Q3</v>
      </c>
      <c r="V248">
        <v>2018</v>
      </c>
    </row>
    <row r="249" spans="1:22">
      <c r="A249">
        <v>10348</v>
      </c>
      <c r="B249" t="s">
        <v>28</v>
      </c>
      <c r="C249">
        <f>1/COUNTIFS(SalesTable[SALES_REP],SalesTable[[#This Row],[SALES_REP]])</f>
        <v>9.3457943925233638E-3</v>
      </c>
      <c r="D249" t="s">
        <v>29</v>
      </c>
      <c r="E249" t="s">
        <v>30</v>
      </c>
      <c r="F249" t="str">
        <f t="shared" si="21"/>
        <v>Castle Lite</v>
      </c>
      <c r="G249">
        <f>1/COUNTIFS(SalesTable[[BRANDS ]],SalesTable[[#This Row],[BRANDS ]])</f>
        <v>6.6666666666666671E-3</v>
      </c>
      <c r="H249">
        <v>180</v>
      </c>
      <c r="I249">
        <v>450</v>
      </c>
      <c r="J249">
        <v>899</v>
      </c>
      <c r="K249">
        <v>404550</v>
      </c>
      <c r="L249">
        <v>242730</v>
      </c>
      <c r="M249">
        <f t="shared" si="22"/>
        <v>0.6</v>
      </c>
      <c r="N249">
        <f t="shared" si="23"/>
        <v>647280</v>
      </c>
      <c r="O249" t="s">
        <v>31</v>
      </c>
      <c r="P249" t="str">
        <f t="shared" si="24"/>
        <v>Francophone</v>
      </c>
      <c r="Q249" t="s">
        <v>26</v>
      </c>
      <c r="R249" t="str">
        <f t="shared" si="27"/>
        <v>West</v>
      </c>
      <c r="S249" t="s">
        <v>53</v>
      </c>
      <c r="T249" t="str">
        <f t="shared" si="25"/>
        <v>Aug</v>
      </c>
      <c r="U249" t="str">
        <f t="shared" si="26"/>
        <v>Q3</v>
      </c>
      <c r="V249">
        <v>2019</v>
      </c>
    </row>
    <row r="250" spans="1:22">
      <c r="A250">
        <v>10349</v>
      </c>
      <c r="B250" t="s">
        <v>22</v>
      </c>
      <c r="C250">
        <f>1/COUNTIFS(SalesTable[SALES_REP],SalesTable[[#This Row],[SALES_REP]])</f>
        <v>8.4745762711864406E-3</v>
      </c>
      <c r="D250" t="s">
        <v>23</v>
      </c>
      <c r="E250" t="s">
        <v>36</v>
      </c>
      <c r="F250" t="str">
        <f t="shared" si="21"/>
        <v>Eagle Lager</v>
      </c>
      <c r="G250">
        <f>1/COUNTIFS(SalesTable[[BRANDS ]],SalesTable[[#This Row],[BRANDS ]])</f>
        <v>6.6666666666666671E-3</v>
      </c>
      <c r="H250">
        <v>170</v>
      </c>
      <c r="I250">
        <v>250</v>
      </c>
      <c r="J250">
        <v>738</v>
      </c>
      <c r="K250">
        <v>184500</v>
      </c>
      <c r="L250">
        <v>59040</v>
      </c>
      <c r="M250">
        <f t="shared" si="22"/>
        <v>0.32</v>
      </c>
      <c r="N250">
        <f t="shared" si="23"/>
        <v>243540</v>
      </c>
      <c r="O250" t="s">
        <v>37</v>
      </c>
      <c r="P250" t="str">
        <f t="shared" si="24"/>
        <v>Francophone</v>
      </c>
      <c r="Q250" t="s">
        <v>32</v>
      </c>
      <c r="R250" t="str">
        <f t="shared" si="27"/>
        <v>South South</v>
      </c>
      <c r="S250" t="s">
        <v>56</v>
      </c>
      <c r="T250" t="str">
        <f t="shared" si="25"/>
        <v>Sep</v>
      </c>
      <c r="U250" t="str">
        <f t="shared" si="26"/>
        <v>Q3</v>
      </c>
      <c r="V250">
        <v>2019</v>
      </c>
    </row>
    <row r="251" spans="1:22">
      <c r="A251">
        <v>10350</v>
      </c>
      <c r="B251" t="s">
        <v>28</v>
      </c>
      <c r="C251">
        <f>1/COUNTIFS(SalesTable[SALES_REP],SalesTable[[#This Row],[SALES_REP]])</f>
        <v>9.3457943925233638E-3</v>
      </c>
      <c r="D251" t="s">
        <v>29</v>
      </c>
      <c r="E251" t="s">
        <v>42</v>
      </c>
      <c r="F251" t="str">
        <f t="shared" si="21"/>
        <v>Hero</v>
      </c>
      <c r="G251">
        <f>1/COUNTIFS(SalesTable[[BRANDS ]],SalesTable[[#This Row],[BRANDS ]])</f>
        <v>6.7114093959731542E-3</v>
      </c>
      <c r="H251">
        <v>150</v>
      </c>
      <c r="I251">
        <v>200</v>
      </c>
      <c r="J251">
        <v>917</v>
      </c>
      <c r="K251">
        <v>183400</v>
      </c>
      <c r="L251">
        <v>45850</v>
      </c>
      <c r="M251">
        <f t="shared" si="22"/>
        <v>0.25</v>
      </c>
      <c r="N251">
        <f t="shared" si="23"/>
        <v>229250</v>
      </c>
      <c r="O251" t="s">
        <v>43</v>
      </c>
      <c r="P251" t="str">
        <f t="shared" si="24"/>
        <v>Francophone</v>
      </c>
      <c r="Q251" t="s">
        <v>38</v>
      </c>
      <c r="R251" t="str">
        <f t="shared" si="27"/>
        <v>North West</v>
      </c>
      <c r="S251" t="s">
        <v>59</v>
      </c>
      <c r="T251" t="str">
        <f t="shared" si="25"/>
        <v>Oct</v>
      </c>
      <c r="U251" t="str">
        <f t="shared" si="26"/>
        <v>Q4</v>
      </c>
      <c r="V251">
        <v>2017</v>
      </c>
    </row>
    <row r="252" spans="1:22">
      <c r="A252">
        <v>10351</v>
      </c>
      <c r="B252" t="s">
        <v>49</v>
      </c>
      <c r="C252">
        <f>1/COUNTIFS(SalesTable[SALES_REP],SalesTable[[#This Row],[SALES_REP]])</f>
        <v>1.7241379310344827E-2</v>
      </c>
      <c r="D252" t="s">
        <v>50</v>
      </c>
      <c r="E252" t="s">
        <v>46</v>
      </c>
      <c r="F252" t="str">
        <f t="shared" si="21"/>
        <v>Beta Malt</v>
      </c>
      <c r="G252">
        <f>1/COUNTIFS(SalesTable[[BRANDS ]],SalesTable[[#This Row],[BRANDS ]])</f>
        <v>6.7114093959731542E-3</v>
      </c>
      <c r="H252">
        <v>80</v>
      </c>
      <c r="I252">
        <v>150</v>
      </c>
      <c r="J252">
        <v>783</v>
      </c>
      <c r="K252">
        <v>117450</v>
      </c>
      <c r="L252">
        <v>54810</v>
      </c>
      <c r="M252">
        <f t="shared" si="22"/>
        <v>0.46666666666666667</v>
      </c>
      <c r="N252">
        <f t="shared" si="23"/>
        <v>172260</v>
      </c>
      <c r="O252" t="s">
        <v>19</v>
      </c>
      <c r="P252" t="str">
        <f t="shared" si="24"/>
        <v>Anglophone</v>
      </c>
      <c r="Q252" t="s">
        <v>44</v>
      </c>
      <c r="R252" t="str">
        <f t="shared" si="27"/>
        <v>North Central</v>
      </c>
      <c r="S252" t="s">
        <v>62</v>
      </c>
      <c r="T252" t="str">
        <f t="shared" si="25"/>
        <v>Nov</v>
      </c>
      <c r="U252" t="str">
        <f t="shared" si="26"/>
        <v>Q4</v>
      </c>
      <c r="V252">
        <v>2019</v>
      </c>
    </row>
    <row r="253" spans="1:22">
      <c r="A253">
        <v>10352</v>
      </c>
      <c r="B253" t="s">
        <v>40</v>
      </c>
      <c r="C253">
        <f>1/COUNTIFS(SalesTable[SALES_REP],SalesTable[[#This Row],[SALES_REP]])</f>
        <v>9.3457943925233638E-3</v>
      </c>
      <c r="D253" t="s">
        <v>41</v>
      </c>
      <c r="E253" t="s">
        <v>51</v>
      </c>
      <c r="F253" t="str">
        <f t="shared" si="21"/>
        <v>Grand Malt</v>
      </c>
      <c r="G253">
        <f>1/COUNTIFS(SalesTable[[BRANDS ]],SalesTable[[#This Row],[BRANDS ]])</f>
        <v>6.7114093959731542E-3</v>
      </c>
      <c r="H253">
        <v>90</v>
      </c>
      <c r="I253">
        <v>150</v>
      </c>
      <c r="J253">
        <v>831</v>
      </c>
      <c r="K253">
        <v>124650</v>
      </c>
      <c r="L253">
        <v>49860</v>
      </c>
      <c r="M253">
        <f t="shared" si="22"/>
        <v>0.4</v>
      </c>
      <c r="N253">
        <f t="shared" si="23"/>
        <v>174510</v>
      </c>
      <c r="O253" t="s">
        <v>25</v>
      </c>
      <c r="P253" t="str">
        <f t="shared" si="24"/>
        <v>Anglophone</v>
      </c>
      <c r="Q253" t="s">
        <v>47</v>
      </c>
      <c r="R253" t="str">
        <f t="shared" si="27"/>
        <v>North Central</v>
      </c>
      <c r="S253" t="s">
        <v>63</v>
      </c>
      <c r="T253" t="str">
        <f t="shared" si="25"/>
        <v>Dec</v>
      </c>
      <c r="U253" t="str">
        <f t="shared" si="26"/>
        <v>Q4</v>
      </c>
      <c r="V253">
        <v>2019</v>
      </c>
    </row>
    <row r="254" spans="1:22">
      <c r="A254">
        <v>10353</v>
      </c>
      <c r="B254" t="s">
        <v>16</v>
      </c>
      <c r="C254">
        <f>1/COUNTIFS(SalesTable[SALES_REP],SalesTable[[#This Row],[SALES_REP]])</f>
        <v>7.3529411764705881E-3</v>
      </c>
      <c r="D254" t="s">
        <v>17</v>
      </c>
      <c r="E254" t="s">
        <v>18</v>
      </c>
      <c r="F254" t="str">
        <f t="shared" si="21"/>
        <v>Trophy</v>
      </c>
      <c r="G254">
        <f>1/COUNTIFS(SalesTable[[BRANDS ]],SalesTable[[#This Row],[BRANDS ]])</f>
        <v>6.6666666666666671E-3</v>
      </c>
      <c r="H254">
        <v>150</v>
      </c>
      <c r="I254">
        <v>200</v>
      </c>
      <c r="J254">
        <v>869</v>
      </c>
      <c r="K254">
        <v>173800</v>
      </c>
      <c r="L254">
        <v>43450</v>
      </c>
      <c r="M254">
        <f t="shared" si="22"/>
        <v>0.25</v>
      </c>
      <c r="N254">
        <f t="shared" si="23"/>
        <v>217250</v>
      </c>
      <c r="O254" t="s">
        <v>31</v>
      </c>
      <c r="P254" t="str">
        <f t="shared" si="24"/>
        <v>Francophone</v>
      </c>
      <c r="Q254" t="s">
        <v>20</v>
      </c>
      <c r="R254" t="str">
        <f t="shared" si="27"/>
        <v>South East</v>
      </c>
      <c r="S254" t="s">
        <v>21</v>
      </c>
      <c r="T254" t="str">
        <f t="shared" si="25"/>
        <v>Jan</v>
      </c>
      <c r="U254" t="str">
        <f t="shared" si="26"/>
        <v>Q1</v>
      </c>
      <c r="V254">
        <v>2019</v>
      </c>
    </row>
    <row r="255" spans="1:22">
      <c r="A255">
        <v>10354</v>
      </c>
      <c r="B255" t="s">
        <v>16</v>
      </c>
      <c r="C255">
        <f>1/COUNTIFS(SalesTable[SALES_REP],SalesTable[[#This Row],[SALES_REP]])</f>
        <v>7.3529411764705881E-3</v>
      </c>
      <c r="D255" t="s">
        <v>17</v>
      </c>
      <c r="E255" t="s">
        <v>24</v>
      </c>
      <c r="F255" t="str">
        <f t="shared" si="21"/>
        <v>Budweiser</v>
      </c>
      <c r="G255">
        <f>1/COUNTIFS(SalesTable[[BRANDS ]],SalesTable[[#This Row],[BRANDS ]])</f>
        <v>6.6666666666666671E-3</v>
      </c>
      <c r="H255">
        <v>250</v>
      </c>
      <c r="I255">
        <v>500</v>
      </c>
      <c r="J255">
        <v>750</v>
      </c>
      <c r="K255">
        <v>375000</v>
      </c>
      <c r="L255">
        <v>187500</v>
      </c>
      <c r="M255">
        <f t="shared" si="22"/>
        <v>0.5</v>
      </c>
      <c r="N255">
        <f t="shared" si="23"/>
        <v>562500</v>
      </c>
      <c r="O255" t="s">
        <v>37</v>
      </c>
      <c r="P255" t="str">
        <f t="shared" si="24"/>
        <v>Francophone</v>
      </c>
      <c r="Q255" t="s">
        <v>26</v>
      </c>
      <c r="R255" t="str">
        <f t="shared" si="27"/>
        <v>West</v>
      </c>
      <c r="S255" t="s">
        <v>27</v>
      </c>
      <c r="T255" t="str">
        <f t="shared" si="25"/>
        <v>Feb</v>
      </c>
      <c r="U255" t="str">
        <f t="shared" si="26"/>
        <v>Q1</v>
      </c>
      <c r="V255">
        <v>2017</v>
      </c>
    </row>
    <row r="256" spans="1:22">
      <c r="A256">
        <v>10355</v>
      </c>
      <c r="B256" t="s">
        <v>40</v>
      </c>
      <c r="C256">
        <f>1/COUNTIFS(SalesTable[SALES_REP],SalesTable[[#This Row],[SALES_REP]])</f>
        <v>9.3457943925233638E-3</v>
      </c>
      <c r="D256" t="s">
        <v>41</v>
      </c>
      <c r="E256" t="s">
        <v>30</v>
      </c>
      <c r="F256" t="str">
        <f t="shared" si="21"/>
        <v>Castle Lite</v>
      </c>
      <c r="G256">
        <f>1/COUNTIFS(SalesTable[[BRANDS ]],SalesTable[[#This Row],[BRANDS ]])</f>
        <v>6.6666666666666671E-3</v>
      </c>
      <c r="H256">
        <v>180</v>
      </c>
      <c r="I256">
        <v>450</v>
      </c>
      <c r="J256">
        <v>931</v>
      </c>
      <c r="K256">
        <v>418950</v>
      </c>
      <c r="L256">
        <v>251370</v>
      </c>
      <c r="M256">
        <f t="shared" si="22"/>
        <v>0.6</v>
      </c>
      <c r="N256">
        <f t="shared" si="23"/>
        <v>670320</v>
      </c>
      <c r="O256" t="s">
        <v>43</v>
      </c>
      <c r="P256" t="str">
        <f t="shared" si="24"/>
        <v>Francophone</v>
      </c>
      <c r="Q256" t="s">
        <v>32</v>
      </c>
      <c r="R256" t="str">
        <f t="shared" si="27"/>
        <v>South South</v>
      </c>
      <c r="S256" t="s">
        <v>33</v>
      </c>
      <c r="T256" t="str">
        <f t="shared" si="25"/>
        <v>Mar</v>
      </c>
      <c r="U256" t="str">
        <f t="shared" si="26"/>
        <v>Q1</v>
      </c>
      <c r="V256">
        <v>2019</v>
      </c>
    </row>
    <row r="257" spans="1:22">
      <c r="A257">
        <v>10356</v>
      </c>
      <c r="B257" t="s">
        <v>16</v>
      </c>
      <c r="C257">
        <f>1/COUNTIFS(SalesTable[SALES_REP],SalesTable[[#This Row],[SALES_REP]])</f>
        <v>7.3529411764705881E-3</v>
      </c>
      <c r="D257" t="s">
        <v>17</v>
      </c>
      <c r="E257" t="s">
        <v>36</v>
      </c>
      <c r="F257" t="str">
        <f t="shared" si="21"/>
        <v>Eagle Lager</v>
      </c>
      <c r="G257">
        <f>1/COUNTIFS(SalesTable[[BRANDS ]],SalesTable[[#This Row],[BRANDS ]])</f>
        <v>6.6666666666666671E-3</v>
      </c>
      <c r="H257">
        <v>170</v>
      </c>
      <c r="I257">
        <v>250</v>
      </c>
      <c r="J257">
        <v>972</v>
      </c>
      <c r="K257">
        <v>243000</v>
      </c>
      <c r="L257">
        <v>77760</v>
      </c>
      <c r="M257">
        <f t="shared" si="22"/>
        <v>0.32</v>
      </c>
      <c r="N257">
        <f t="shared" si="23"/>
        <v>320760</v>
      </c>
      <c r="O257" t="s">
        <v>19</v>
      </c>
      <c r="P257" t="str">
        <f t="shared" si="24"/>
        <v>Anglophone</v>
      </c>
      <c r="Q257" t="s">
        <v>38</v>
      </c>
      <c r="R257" t="str">
        <f t="shared" si="27"/>
        <v>North West</v>
      </c>
      <c r="S257" t="s">
        <v>39</v>
      </c>
      <c r="T257" t="str">
        <f t="shared" si="25"/>
        <v>Apr</v>
      </c>
      <c r="U257" t="str">
        <f t="shared" si="26"/>
        <v>Q2</v>
      </c>
      <c r="V257">
        <v>2017</v>
      </c>
    </row>
    <row r="258" spans="1:22">
      <c r="A258">
        <v>10357</v>
      </c>
      <c r="B258" t="s">
        <v>22</v>
      </c>
      <c r="C258">
        <f>1/COUNTIFS(SalesTable[SALES_REP],SalesTable[[#This Row],[SALES_REP]])</f>
        <v>8.4745762711864406E-3</v>
      </c>
      <c r="D258" t="s">
        <v>23</v>
      </c>
      <c r="E258" t="s">
        <v>42</v>
      </c>
      <c r="F258" t="str">
        <f t="shared" ref="F258:F321" si="28">PROPER(E258)</f>
        <v>Hero</v>
      </c>
      <c r="G258">
        <f>1/COUNTIFS(SalesTable[[BRANDS ]],SalesTable[[#This Row],[BRANDS ]])</f>
        <v>6.7114093959731542E-3</v>
      </c>
      <c r="H258">
        <v>150</v>
      </c>
      <c r="I258">
        <v>200</v>
      </c>
      <c r="J258">
        <v>985</v>
      </c>
      <c r="K258">
        <v>197000</v>
      </c>
      <c r="L258">
        <v>49250</v>
      </c>
      <c r="M258">
        <f t="shared" ref="M258:M321" si="29">L258/K258</f>
        <v>0.25</v>
      </c>
      <c r="N258">
        <f t="shared" ref="N258:N321" si="30">SUM(K258,L258)</f>
        <v>246250</v>
      </c>
      <c r="O258" t="s">
        <v>25</v>
      </c>
      <c r="P258" t="str">
        <f t="shared" ref="P258:P321" si="31">IF(O258 = "Ghana", "Anglophone", IF(O258= "Nigeria", "Anglophone", "Francophone"))</f>
        <v>Anglophone</v>
      </c>
      <c r="Q258" t="s">
        <v>44</v>
      </c>
      <c r="R258" t="str">
        <f t="shared" si="27"/>
        <v>North Central</v>
      </c>
      <c r="S258" t="s">
        <v>45</v>
      </c>
      <c r="T258" t="str">
        <f t="shared" ref="T258:T321" si="32">LEFT(S258, 3)</f>
        <v>May</v>
      </c>
      <c r="U258" t="str">
        <f t="shared" ref="U258:U321" si="33">IF(S258="October","Q4",IF(S258="November","Q4",IF(S258="December","Q4",IF(S258="September", "Q3",IF(S258="August", "Q3", IF(S258="July", "Q3",IF(S258="June", "Q2",IF(S258="May", "Q2", IF(S258="April", "Q2","Q1")))))))))</f>
        <v>Q2</v>
      </c>
      <c r="V258">
        <v>2017</v>
      </c>
    </row>
    <row r="259" spans="1:22">
      <c r="A259">
        <v>10358</v>
      </c>
      <c r="B259" t="s">
        <v>28</v>
      </c>
      <c r="C259">
        <f>1/COUNTIFS(SalesTable[SALES_REP],SalesTable[[#This Row],[SALES_REP]])</f>
        <v>9.3457943925233638E-3</v>
      </c>
      <c r="D259" t="s">
        <v>29</v>
      </c>
      <c r="E259" t="s">
        <v>46</v>
      </c>
      <c r="F259" t="str">
        <f t="shared" si="28"/>
        <v>Beta Malt</v>
      </c>
      <c r="G259">
        <f>1/COUNTIFS(SalesTable[[BRANDS ]],SalesTable[[#This Row],[BRANDS ]])</f>
        <v>6.7114093959731542E-3</v>
      </c>
      <c r="H259">
        <v>80</v>
      </c>
      <c r="I259">
        <v>150</v>
      </c>
      <c r="J259">
        <v>826</v>
      </c>
      <c r="K259">
        <v>123900</v>
      </c>
      <c r="L259">
        <v>57820</v>
      </c>
      <c r="M259">
        <f t="shared" si="29"/>
        <v>0.46666666666666667</v>
      </c>
      <c r="N259">
        <f t="shared" si="30"/>
        <v>181720</v>
      </c>
      <c r="O259" t="s">
        <v>31</v>
      </c>
      <c r="P259" t="str">
        <f t="shared" si="31"/>
        <v>Francophone</v>
      </c>
      <c r="Q259" t="s">
        <v>47</v>
      </c>
      <c r="R259" t="str">
        <f t="shared" ref="R259:R322" si="34">IF(Q259="Southeast","South East",IF(Q259="west","West",IF(Q259="southsouth","South South",IF(Q259="northwest","North West",IF(Q259="northeast","North East","North Central")))))</f>
        <v>North Central</v>
      </c>
      <c r="S259" t="s">
        <v>48</v>
      </c>
      <c r="T259" t="str">
        <f t="shared" si="32"/>
        <v>Jun</v>
      </c>
      <c r="U259" t="str">
        <f t="shared" si="33"/>
        <v>Q2</v>
      </c>
      <c r="V259">
        <v>2018</v>
      </c>
    </row>
    <row r="260" spans="1:22">
      <c r="A260">
        <v>10359</v>
      </c>
      <c r="B260" t="s">
        <v>34</v>
      </c>
      <c r="C260">
        <f>1/COUNTIFS(SalesTable[SALES_REP],SalesTable[[#This Row],[SALES_REP]])</f>
        <v>5.3763440860215058E-3</v>
      </c>
      <c r="D260" t="s">
        <v>35</v>
      </c>
      <c r="E260" t="s">
        <v>51</v>
      </c>
      <c r="F260" t="str">
        <f t="shared" si="28"/>
        <v>Grand Malt</v>
      </c>
      <c r="G260">
        <f>1/COUNTIFS(SalesTable[[BRANDS ]],SalesTable[[#This Row],[BRANDS ]])</f>
        <v>6.7114093959731542E-3</v>
      </c>
      <c r="H260">
        <v>90</v>
      </c>
      <c r="I260">
        <v>150</v>
      </c>
      <c r="J260">
        <v>907</v>
      </c>
      <c r="K260">
        <v>136050</v>
      </c>
      <c r="L260">
        <v>54420</v>
      </c>
      <c r="M260">
        <f t="shared" si="29"/>
        <v>0.4</v>
      </c>
      <c r="N260">
        <f t="shared" si="30"/>
        <v>190470</v>
      </c>
      <c r="O260" t="s">
        <v>37</v>
      </c>
      <c r="P260" t="str">
        <f t="shared" si="31"/>
        <v>Francophone</v>
      </c>
      <c r="Q260" t="s">
        <v>20</v>
      </c>
      <c r="R260" t="str">
        <f t="shared" si="34"/>
        <v>South East</v>
      </c>
      <c r="S260" t="s">
        <v>52</v>
      </c>
      <c r="T260" t="str">
        <f t="shared" si="32"/>
        <v>Jul</v>
      </c>
      <c r="U260" t="str">
        <f t="shared" si="33"/>
        <v>Q3</v>
      </c>
      <c r="V260">
        <v>2018</v>
      </c>
    </row>
    <row r="261" spans="1:22">
      <c r="A261">
        <v>10360</v>
      </c>
      <c r="B261" t="s">
        <v>40</v>
      </c>
      <c r="C261">
        <f>1/COUNTIFS(SalesTable[SALES_REP],SalesTable[[#This Row],[SALES_REP]])</f>
        <v>9.3457943925233638E-3</v>
      </c>
      <c r="D261" t="s">
        <v>41</v>
      </c>
      <c r="E261" t="s">
        <v>18</v>
      </c>
      <c r="F261" t="str">
        <f t="shared" si="28"/>
        <v>Trophy</v>
      </c>
      <c r="G261">
        <f>1/COUNTIFS(SalesTable[[BRANDS ]],SalesTable[[#This Row],[BRANDS ]])</f>
        <v>6.6666666666666671E-3</v>
      </c>
      <c r="H261">
        <v>150</v>
      </c>
      <c r="I261">
        <v>200</v>
      </c>
      <c r="J261">
        <v>704</v>
      </c>
      <c r="K261">
        <v>140800</v>
      </c>
      <c r="L261">
        <v>35200</v>
      </c>
      <c r="M261">
        <f t="shared" si="29"/>
        <v>0.25</v>
      </c>
      <c r="N261">
        <f t="shared" si="30"/>
        <v>176000</v>
      </c>
      <c r="O261" t="s">
        <v>43</v>
      </c>
      <c r="P261" t="str">
        <f t="shared" si="31"/>
        <v>Francophone</v>
      </c>
      <c r="Q261" t="s">
        <v>26</v>
      </c>
      <c r="R261" t="str">
        <f t="shared" si="34"/>
        <v>West</v>
      </c>
      <c r="S261" t="s">
        <v>53</v>
      </c>
      <c r="T261" t="str">
        <f t="shared" si="32"/>
        <v>Aug</v>
      </c>
      <c r="U261" t="str">
        <f t="shared" si="33"/>
        <v>Q3</v>
      </c>
      <c r="V261">
        <v>2019</v>
      </c>
    </row>
    <row r="262" spans="1:22">
      <c r="A262">
        <v>10361</v>
      </c>
      <c r="B262" t="s">
        <v>16</v>
      </c>
      <c r="C262">
        <f>1/COUNTIFS(SalesTable[SALES_REP],SalesTable[[#This Row],[SALES_REP]])</f>
        <v>7.3529411764705881E-3</v>
      </c>
      <c r="D262" t="s">
        <v>17</v>
      </c>
      <c r="E262" t="s">
        <v>24</v>
      </c>
      <c r="F262" t="str">
        <f t="shared" si="28"/>
        <v>Budweiser</v>
      </c>
      <c r="G262">
        <f>1/COUNTIFS(SalesTable[[BRANDS ]],SalesTable[[#This Row],[BRANDS ]])</f>
        <v>6.6666666666666671E-3</v>
      </c>
      <c r="H262">
        <v>250</v>
      </c>
      <c r="I262">
        <v>500</v>
      </c>
      <c r="J262">
        <v>719</v>
      </c>
      <c r="K262">
        <v>359500</v>
      </c>
      <c r="L262">
        <v>179750</v>
      </c>
      <c r="M262">
        <f t="shared" si="29"/>
        <v>0.5</v>
      </c>
      <c r="N262">
        <f t="shared" si="30"/>
        <v>539250</v>
      </c>
      <c r="O262" t="s">
        <v>19</v>
      </c>
      <c r="P262" t="str">
        <f t="shared" si="31"/>
        <v>Anglophone</v>
      </c>
      <c r="Q262" t="s">
        <v>32</v>
      </c>
      <c r="R262" t="str">
        <f t="shared" si="34"/>
        <v>South South</v>
      </c>
      <c r="S262" t="s">
        <v>56</v>
      </c>
      <c r="T262" t="str">
        <f t="shared" si="32"/>
        <v>Sep</v>
      </c>
      <c r="U262" t="str">
        <f t="shared" si="33"/>
        <v>Q3</v>
      </c>
      <c r="V262">
        <v>2019</v>
      </c>
    </row>
    <row r="263" spans="1:22">
      <c r="A263">
        <v>10362</v>
      </c>
      <c r="B263" t="s">
        <v>49</v>
      </c>
      <c r="C263">
        <f>1/COUNTIFS(SalesTable[SALES_REP],SalesTable[[#This Row],[SALES_REP]])</f>
        <v>1.7241379310344827E-2</v>
      </c>
      <c r="D263" t="s">
        <v>50</v>
      </c>
      <c r="E263" t="s">
        <v>30</v>
      </c>
      <c r="F263" t="str">
        <f t="shared" si="28"/>
        <v>Castle Lite</v>
      </c>
      <c r="G263">
        <f>1/COUNTIFS(SalesTable[[BRANDS ]],SalesTable[[#This Row],[BRANDS ]])</f>
        <v>6.6666666666666671E-3</v>
      </c>
      <c r="H263">
        <v>180</v>
      </c>
      <c r="I263">
        <v>450</v>
      </c>
      <c r="J263">
        <v>718</v>
      </c>
      <c r="K263">
        <v>323100</v>
      </c>
      <c r="L263">
        <v>193860</v>
      </c>
      <c r="M263">
        <f t="shared" si="29"/>
        <v>0.6</v>
      </c>
      <c r="N263">
        <f t="shared" si="30"/>
        <v>516960</v>
      </c>
      <c r="O263" t="s">
        <v>25</v>
      </c>
      <c r="P263" t="str">
        <f t="shared" si="31"/>
        <v>Anglophone</v>
      </c>
      <c r="Q263" t="s">
        <v>38</v>
      </c>
      <c r="R263" t="str">
        <f t="shared" si="34"/>
        <v>North West</v>
      </c>
      <c r="S263" t="s">
        <v>59</v>
      </c>
      <c r="T263" t="str">
        <f t="shared" si="32"/>
        <v>Oct</v>
      </c>
      <c r="U263" t="str">
        <f t="shared" si="33"/>
        <v>Q4</v>
      </c>
      <c r="V263">
        <v>2018</v>
      </c>
    </row>
    <row r="264" spans="1:22">
      <c r="A264">
        <v>10363</v>
      </c>
      <c r="B264" t="s">
        <v>34</v>
      </c>
      <c r="C264">
        <f>1/COUNTIFS(SalesTable[SALES_REP],SalesTable[[#This Row],[SALES_REP]])</f>
        <v>5.3763440860215058E-3</v>
      </c>
      <c r="D264" t="s">
        <v>35</v>
      </c>
      <c r="E264" t="s">
        <v>36</v>
      </c>
      <c r="F264" t="str">
        <f t="shared" si="28"/>
        <v>Eagle Lager</v>
      </c>
      <c r="G264">
        <f>1/COUNTIFS(SalesTable[[BRANDS ]],SalesTable[[#This Row],[BRANDS ]])</f>
        <v>6.6666666666666671E-3</v>
      </c>
      <c r="H264">
        <v>170</v>
      </c>
      <c r="I264">
        <v>250</v>
      </c>
      <c r="J264">
        <v>879</v>
      </c>
      <c r="K264">
        <v>219750</v>
      </c>
      <c r="L264">
        <v>70320</v>
      </c>
      <c r="M264">
        <f t="shared" si="29"/>
        <v>0.32</v>
      </c>
      <c r="N264">
        <f t="shared" si="30"/>
        <v>290070</v>
      </c>
      <c r="O264" t="s">
        <v>31</v>
      </c>
      <c r="P264" t="str">
        <f t="shared" si="31"/>
        <v>Francophone</v>
      </c>
      <c r="Q264" t="s">
        <v>44</v>
      </c>
      <c r="R264" t="str">
        <f t="shared" si="34"/>
        <v>North Central</v>
      </c>
      <c r="S264" t="s">
        <v>62</v>
      </c>
      <c r="T264" t="str">
        <f t="shared" si="32"/>
        <v>Nov</v>
      </c>
      <c r="U264" t="str">
        <f t="shared" si="33"/>
        <v>Q4</v>
      </c>
      <c r="V264">
        <v>2017</v>
      </c>
    </row>
    <row r="265" spans="1:22">
      <c r="A265">
        <v>10364</v>
      </c>
      <c r="B265" t="s">
        <v>54</v>
      </c>
      <c r="C265">
        <f>1/COUNTIFS(SalesTable[SALES_REP],SalesTable[[#This Row],[SALES_REP]])</f>
        <v>1.2658227848101266E-2</v>
      </c>
      <c r="D265" t="s">
        <v>55</v>
      </c>
      <c r="E265" t="s">
        <v>42</v>
      </c>
      <c r="F265" t="str">
        <f t="shared" si="28"/>
        <v>Hero</v>
      </c>
      <c r="G265">
        <f>1/COUNTIFS(SalesTable[[BRANDS ]],SalesTable[[#This Row],[BRANDS ]])</f>
        <v>6.7114093959731542E-3</v>
      </c>
      <c r="H265">
        <v>150</v>
      </c>
      <c r="I265">
        <v>200</v>
      </c>
      <c r="J265">
        <v>816</v>
      </c>
      <c r="K265">
        <v>163200</v>
      </c>
      <c r="L265">
        <v>40800</v>
      </c>
      <c r="M265">
        <f t="shared" si="29"/>
        <v>0.25</v>
      </c>
      <c r="N265">
        <f t="shared" si="30"/>
        <v>204000</v>
      </c>
      <c r="O265" t="s">
        <v>37</v>
      </c>
      <c r="P265" t="str">
        <f t="shared" si="31"/>
        <v>Francophone</v>
      </c>
      <c r="Q265" t="s">
        <v>47</v>
      </c>
      <c r="R265" t="str">
        <f t="shared" si="34"/>
        <v>North Central</v>
      </c>
      <c r="S265" t="s">
        <v>63</v>
      </c>
      <c r="T265" t="str">
        <f t="shared" si="32"/>
        <v>Dec</v>
      </c>
      <c r="U265" t="str">
        <f t="shared" si="33"/>
        <v>Q4</v>
      </c>
      <c r="V265">
        <v>2017</v>
      </c>
    </row>
    <row r="266" spans="1:22">
      <c r="A266">
        <v>10365</v>
      </c>
      <c r="B266" t="s">
        <v>57</v>
      </c>
      <c r="C266">
        <f>1/COUNTIFS(SalesTable[SALES_REP],SalesTable[[#This Row],[SALES_REP]])</f>
        <v>2.0408163265306121E-2</v>
      </c>
      <c r="D266" t="s">
        <v>58</v>
      </c>
      <c r="E266" t="s">
        <v>46</v>
      </c>
      <c r="F266" t="str">
        <f t="shared" si="28"/>
        <v>Beta Malt</v>
      </c>
      <c r="G266">
        <f>1/COUNTIFS(SalesTable[[BRANDS ]],SalesTable[[#This Row],[BRANDS ]])</f>
        <v>6.7114093959731542E-3</v>
      </c>
      <c r="H266">
        <v>80</v>
      </c>
      <c r="I266">
        <v>150</v>
      </c>
      <c r="J266">
        <v>803</v>
      </c>
      <c r="K266">
        <v>120450</v>
      </c>
      <c r="L266">
        <v>56210</v>
      </c>
      <c r="M266">
        <f t="shared" si="29"/>
        <v>0.46666666666666667</v>
      </c>
      <c r="N266">
        <f t="shared" si="30"/>
        <v>176660</v>
      </c>
      <c r="O266" t="s">
        <v>43</v>
      </c>
      <c r="P266" t="str">
        <f t="shared" si="31"/>
        <v>Francophone</v>
      </c>
      <c r="Q266" t="s">
        <v>20</v>
      </c>
      <c r="R266" t="str">
        <f t="shared" si="34"/>
        <v>South East</v>
      </c>
      <c r="S266" t="s">
        <v>21</v>
      </c>
      <c r="T266" t="str">
        <f t="shared" si="32"/>
        <v>Jan</v>
      </c>
      <c r="U266" t="str">
        <f t="shared" si="33"/>
        <v>Q1</v>
      </c>
      <c r="V266">
        <v>2017</v>
      </c>
    </row>
    <row r="267" spans="1:22">
      <c r="A267">
        <v>10366</v>
      </c>
      <c r="B267" t="s">
        <v>60</v>
      </c>
      <c r="C267">
        <f>1/COUNTIFS(SalesTable[SALES_REP],SalesTable[[#This Row],[SALES_REP]])</f>
        <v>1.4492753623188406E-2</v>
      </c>
      <c r="D267" t="s">
        <v>61</v>
      </c>
      <c r="E267" t="s">
        <v>51</v>
      </c>
      <c r="F267" t="str">
        <f t="shared" si="28"/>
        <v>Grand Malt</v>
      </c>
      <c r="G267">
        <f>1/COUNTIFS(SalesTable[[BRANDS ]],SalesTable[[#This Row],[BRANDS ]])</f>
        <v>6.7114093959731542E-3</v>
      </c>
      <c r="H267">
        <v>90</v>
      </c>
      <c r="I267">
        <v>150</v>
      </c>
      <c r="J267">
        <v>744</v>
      </c>
      <c r="K267">
        <v>111600</v>
      </c>
      <c r="L267">
        <v>44640</v>
      </c>
      <c r="M267">
        <f t="shared" si="29"/>
        <v>0.4</v>
      </c>
      <c r="N267">
        <f t="shared" si="30"/>
        <v>156240</v>
      </c>
      <c r="O267" t="s">
        <v>19</v>
      </c>
      <c r="P267" t="str">
        <f t="shared" si="31"/>
        <v>Anglophone</v>
      </c>
      <c r="Q267" t="s">
        <v>26</v>
      </c>
      <c r="R267" t="str">
        <f t="shared" si="34"/>
        <v>West</v>
      </c>
      <c r="S267" t="s">
        <v>27</v>
      </c>
      <c r="T267" t="str">
        <f t="shared" si="32"/>
        <v>Feb</v>
      </c>
      <c r="U267" t="str">
        <f t="shared" si="33"/>
        <v>Q1</v>
      </c>
      <c r="V267">
        <v>2018</v>
      </c>
    </row>
    <row r="268" spans="1:22">
      <c r="A268">
        <v>10367</v>
      </c>
      <c r="B268" t="s">
        <v>34</v>
      </c>
      <c r="C268">
        <f>1/COUNTIFS(SalesTable[SALES_REP],SalesTable[[#This Row],[SALES_REP]])</f>
        <v>5.3763440860215058E-3</v>
      </c>
      <c r="D268" t="s">
        <v>35</v>
      </c>
      <c r="E268" t="s">
        <v>18</v>
      </c>
      <c r="F268" t="str">
        <f t="shared" si="28"/>
        <v>Trophy</v>
      </c>
      <c r="G268">
        <f>1/COUNTIFS(SalesTable[[BRANDS ]],SalesTable[[#This Row],[BRANDS ]])</f>
        <v>6.6666666666666671E-3</v>
      </c>
      <c r="H268">
        <v>150</v>
      </c>
      <c r="I268">
        <v>200</v>
      </c>
      <c r="J268">
        <v>912</v>
      </c>
      <c r="K268">
        <v>182400</v>
      </c>
      <c r="L268">
        <v>45600</v>
      </c>
      <c r="M268">
        <f t="shared" si="29"/>
        <v>0.25</v>
      </c>
      <c r="N268">
        <f t="shared" si="30"/>
        <v>228000</v>
      </c>
      <c r="O268" t="s">
        <v>25</v>
      </c>
      <c r="P268" t="str">
        <f t="shared" si="31"/>
        <v>Anglophone</v>
      </c>
      <c r="Q268" t="s">
        <v>32</v>
      </c>
      <c r="R268" t="str">
        <f t="shared" si="34"/>
        <v>South South</v>
      </c>
      <c r="S268" t="s">
        <v>33</v>
      </c>
      <c r="T268" t="str">
        <f t="shared" si="32"/>
        <v>Mar</v>
      </c>
      <c r="U268" t="str">
        <f t="shared" si="33"/>
        <v>Q1</v>
      </c>
      <c r="V268">
        <v>2017</v>
      </c>
    </row>
    <row r="269" spans="1:22">
      <c r="A269">
        <v>10368</v>
      </c>
      <c r="B269" t="s">
        <v>64</v>
      </c>
      <c r="C269">
        <f>1/COUNTIFS(SalesTable[SALES_REP],SalesTable[[#This Row],[SALES_REP]])</f>
        <v>1.4492753623188406E-2</v>
      </c>
      <c r="D269" t="s">
        <v>65</v>
      </c>
      <c r="E269" t="s">
        <v>24</v>
      </c>
      <c r="F269" t="str">
        <f t="shared" si="28"/>
        <v>Budweiser</v>
      </c>
      <c r="G269">
        <f>1/COUNTIFS(SalesTable[[BRANDS ]],SalesTable[[#This Row],[BRANDS ]])</f>
        <v>6.6666666666666671E-3</v>
      </c>
      <c r="H269">
        <v>250</v>
      </c>
      <c r="I269">
        <v>500</v>
      </c>
      <c r="J269">
        <v>801</v>
      </c>
      <c r="K269">
        <v>400500</v>
      </c>
      <c r="L269">
        <v>200250</v>
      </c>
      <c r="M269">
        <f t="shared" si="29"/>
        <v>0.5</v>
      </c>
      <c r="N269">
        <f t="shared" si="30"/>
        <v>600750</v>
      </c>
      <c r="O269" t="s">
        <v>31</v>
      </c>
      <c r="P269" t="str">
        <f t="shared" si="31"/>
        <v>Francophone</v>
      </c>
      <c r="Q269" t="s">
        <v>38</v>
      </c>
      <c r="R269" t="str">
        <f t="shared" si="34"/>
        <v>North West</v>
      </c>
      <c r="S269" t="s">
        <v>39</v>
      </c>
      <c r="T269" t="str">
        <f t="shared" si="32"/>
        <v>Apr</v>
      </c>
      <c r="U269" t="str">
        <f t="shared" si="33"/>
        <v>Q2</v>
      </c>
      <c r="V269">
        <v>2018</v>
      </c>
    </row>
    <row r="270" spans="1:22">
      <c r="A270">
        <v>10369</v>
      </c>
      <c r="B270" t="s">
        <v>34</v>
      </c>
      <c r="C270">
        <f>1/COUNTIFS(SalesTable[SALES_REP],SalesTable[[#This Row],[SALES_REP]])</f>
        <v>5.3763440860215058E-3</v>
      </c>
      <c r="D270" t="s">
        <v>35</v>
      </c>
      <c r="E270" t="s">
        <v>30</v>
      </c>
      <c r="F270" t="str">
        <f t="shared" si="28"/>
        <v>Castle Lite</v>
      </c>
      <c r="G270">
        <f>1/COUNTIFS(SalesTable[[BRANDS ]],SalesTable[[#This Row],[BRANDS ]])</f>
        <v>6.6666666666666671E-3</v>
      </c>
      <c r="H270">
        <v>180</v>
      </c>
      <c r="I270">
        <v>450</v>
      </c>
      <c r="J270">
        <v>720</v>
      </c>
      <c r="K270">
        <v>324000</v>
      </c>
      <c r="L270">
        <v>194400</v>
      </c>
      <c r="M270">
        <f t="shared" si="29"/>
        <v>0.6</v>
      </c>
      <c r="N270">
        <f t="shared" si="30"/>
        <v>518400</v>
      </c>
      <c r="O270" t="s">
        <v>37</v>
      </c>
      <c r="P270" t="str">
        <f t="shared" si="31"/>
        <v>Francophone</v>
      </c>
      <c r="Q270" t="s">
        <v>44</v>
      </c>
      <c r="R270" t="str">
        <f t="shared" si="34"/>
        <v>North Central</v>
      </c>
      <c r="S270" t="s">
        <v>45</v>
      </c>
      <c r="T270" t="str">
        <f t="shared" si="32"/>
        <v>May</v>
      </c>
      <c r="U270" t="str">
        <f t="shared" si="33"/>
        <v>Q2</v>
      </c>
      <c r="V270">
        <v>2018</v>
      </c>
    </row>
    <row r="271" spans="1:22">
      <c r="A271">
        <v>10370</v>
      </c>
      <c r="B271" t="s">
        <v>54</v>
      </c>
      <c r="C271">
        <f>1/COUNTIFS(SalesTable[SALES_REP],SalesTable[[#This Row],[SALES_REP]])</f>
        <v>1.2658227848101266E-2</v>
      </c>
      <c r="D271" t="s">
        <v>55</v>
      </c>
      <c r="E271" t="s">
        <v>36</v>
      </c>
      <c r="F271" t="str">
        <f t="shared" si="28"/>
        <v>Eagle Lager</v>
      </c>
      <c r="G271">
        <f>1/COUNTIFS(SalesTable[[BRANDS ]],SalesTable[[#This Row],[BRANDS ]])</f>
        <v>6.6666666666666671E-3</v>
      </c>
      <c r="H271">
        <v>170</v>
      </c>
      <c r="I271">
        <v>250</v>
      </c>
      <c r="J271">
        <v>983</v>
      </c>
      <c r="K271">
        <v>245750</v>
      </c>
      <c r="L271">
        <v>78640</v>
      </c>
      <c r="M271">
        <f t="shared" si="29"/>
        <v>0.32</v>
      </c>
      <c r="N271">
        <f t="shared" si="30"/>
        <v>324390</v>
      </c>
      <c r="O271" t="s">
        <v>43</v>
      </c>
      <c r="P271" t="str">
        <f t="shared" si="31"/>
        <v>Francophone</v>
      </c>
      <c r="Q271" t="s">
        <v>47</v>
      </c>
      <c r="R271" t="str">
        <f t="shared" si="34"/>
        <v>North Central</v>
      </c>
      <c r="S271" t="s">
        <v>48</v>
      </c>
      <c r="T271" t="str">
        <f t="shared" si="32"/>
        <v>Jun</v>
      </c>
      <c r="U271" t="str">
        <f t="shared" si="33"/>
        <v>Q2</v>
      </c>
      <c r="V271">
        <v>2019</v>
      </c>
    </row>
    <row r="272" spans="1:22">
      <c r="A272">
        <v>10371</v>
      </c>
      <c r="B272" t="s">
        <v>34</v>
      </c>
      <c r="C272">
        <f>1/COUNTIFS(SalesTable[SALES_REP],SalesTable[[#This Row],[SALES_REP]])</f>
        <v>5.3763440860215058E-3</v>
      </c>
      <c r="D272" t="s">
        <v>35</v>
      </c>
      <c r="E272" t="s">
        <v>42</v>
      </c>
      <c r="F272" t="str">
        <f t="shared" si="28"/>
        <v>Hero</v>
      </c>
      <c r="G272">
        <f>1/COUNTIFS(SalesTable[[BRANDS ]],SalesTable[[#This Row],[BRANDS ]])</f>
        <v>6.7114093959731542E-3</v>
      </c>
      <c r="H272">
        <v>150</v>
      </c>
      <c r="I272">
        <v>200</v>
      </c>
      <c r="J272">
        <v>989</v>
      </c>
      <c r="K272">
        <v>197800</v>
      </c>
      <c r="L272">
        <v>49450</v>
      </c>
      <c r="M272">
        <f t="shared" si="29"/>
        <v>0.25</v>
      </c>
      <c r="N272">
        <f t="shared" si="30"/>
        <v>247250</v>
      </c>
      <c r="O272" t="s">
        <v>19</v>
      </c>
      <c r="P272" t="str">
        <f t="shared" si="31"/>
        <v>Anglophone</v>
      </c>
      <c r="Q272" t="s">
        <v>20</v>
      </c>
      <c r="R272" t="str">
        <f t="shared" si="34"/>
        <v>South East</v>
      </c>
      <c r="S272" t="s">
        <v>52</v>
      </c>
      <c r="T272" t="str">
        <f t="shared" si="32"/>
        <v>Jul</v>
      </c>
      <c r="U272" t="str">
        <f t="shared" si="33"/>
        <v>Q3</v>
      </c>
      <c r="V272">
        <v>2019</v>
      </c>
    </row>
    <row r="273" spans="1:22">
      <c r="A273">
        <v>10372</v>
      </c>
      <c r="B273" t="s">
        <v>60</v>
      </c>
      <c r="C273">
        <f>1/COUNTIFS(SalesTable[SALES_REP],SalesTable[[#This Row],[SALES_REP]])</f>
        <v>1.4492753623188406E-2</v>
      </c>
      <c r="D273" t="s">
        <v>61</v>
      </c>
      <c r="E273" t="s">
        <v>46</v>
      </c>
      <c r="F273" t="str">
        <f t="shared" si="28"/>
        <v>Beta Malt</v>
      </c>
      <c r="G273">
        <f>1/COUNTIFS(SalesTable[[BRANDS ]],SalesTable[[#This Row],[BRANDS ]])</f>
        <v>6.7114093959731542E-3</v>
      </c>
      <c r="H273">
        <v>80</v>
      </c>
      <c r="I273">
        <v>150</v>
      </c>
      <c r="J273">
        <v>996</v>
      </c>
      <c r="K273">
        <v>149400</v>
      </c>
      <c r="L273">
        <v>69720</v>
      </c>
      <c r="M273">
        <f t="shared" si="29"/>
        <v>0.46666666666666667</v>
      </c>
      <c r="N273">
        <f t="shared" si="30"/>
        <v>219120</v>
      </c>
      <c r="O273" t="s">
        <v>25</v>
      </c>
      <c r="P273" t="str">
        <f t="shared" si="31"/>
        <v>Anglophone</v>
      </c>
      <c r="Q273" t="s">
        <v>26</v>
      </c>
      <c r="R273" t="str">
        <f t="shared" si="34"/>
        <v>West</v>
      </c>
      <c r="S273" t="s">
        <v>53</v>
      </c>
      <c r="T273" t="str">
        <f t="shared" si="32"/>
        <v>Aug</v>
      </c>
      <c r="U273" t="str">
        <f t="shared" si="33"/>
        <v>Q3</v>
      </c>
      <c r="V273">
        <v>2018</v>
      </c>
    </row>
    <row r="274" spans="1:22">
      <c r="A274">
        <v>10373</v>
      </c>
      <c r="B274" t="s">
        <v>66</v>
      </c>
      <c r="C274">
        <f>1/COUNTIFS(SalesTable[SALES_REP],SalesTable[[#This Row],[SALES_REP]])</f>
        <v>1.4492753623188406E-2</v>
      </c>
      <c r="D274" t="s">
        <v>67</v>
      </c>
      <c r="E274" t="s">
        <v>51</v>
      </c>
      <c r="F274" t="str">
        <f t="shared" si="28"/>
        <v>Grand Malt</v>
      </c>
      <c r="G274">
        <f>1/COUNTIFS(SalesTable[[BRANDS ]],SalesTable[[#This Row],[BRANDS ]])</f>
        <v>6.7114093959731542E-3</v>
      </c>
      <c r="H274">
        <v>90</v>
      </c>
      <c r="I274">
        <v>150</v>
      </c>
      <c r="J274">
        <v>801</v>
      </c>
      <c r="K274">
        <v>120150</v>
      </c>
      <c r="L274">
        <v>48060</v>
      </c>
      <c r="M274">
        <f t="shared" si="29"/>
        <v>0.4</v>
      </c>
      <c r="N274">
        <f t="shared" si="30"/>
        <v>168210</v>
      </c>
      <c r="O274" t="s">
        <v>31</v>
      </c>
      <c r="P274" t="str">
        <f t="shared" si="31"/>
        <v>Francophone</v>
      </c>
      <c r="Q274" t="s">
        <v>32</v>
      </c>
      <c r="R274" t="str">
        <f t="shared" si="34"/>
        <v>South South</v>
      </c>
      <c r="S274" t="s">
        <v>56</v>
      </c>
      <c r="T274" t="str">
        <f t="shared" si="32"/>
        <v>Sep</v>
      </c>
      <c r="U274" t="str">
        <f t="shared" si="33"/>
        <v>Q3</v>
      </c>
      <c r="V274">
        <v>2017</v>
      </c>
    </row>
    <row r="275" spans="1:22">
      <c r="A275">
        <v>10374</v>
      </c>
      <c r="B275" t="s">
        <v>64</v>
      </c>
      <c r="C275">
        <f>1/COUNTIFS(SalesTable[SALES_REP],SalesTable[[#This Row],[SALES_REP]])</f>
        <v>1.4492753623188406E-2</v>
      </c>
      <c r="D275" t="s">
        <v>65</v>
      </c>
      <c r="E275" t="s">
        <v>18</v>
      </c>
      <c r="F275" t="str">
        <f t="shared" si="28"/>
        <v>Trophy</v>
      </c>
      <c r="G275">
        <f>1/COUNTIFS(SalesTable[[BRANDS ]],SalesTable[[#This Row],[BRANDS ]])</f>
        <v>6.6666666666666671E-3</v>
      </c>
      <c r="H275">
        <v>150</v>
      </c>
      <c r="I275">
        <v>200</v>
      </c>
      <c r="J275">
        <v>857</v>
      </c>
      <c r="K275">
        <v>171400</v>
      </c>
      <c r="L275">
        <v>42850</v>
      </c>
      <c r="M275">
        <f t="shared" si="29"/>
        <v>0.25</v>
      </c>
      <c r="N275">
        <f t="shared" si="30"/>
        <v>214250</v>
      </c>
      <c r="O275" t="s">
        <v>37</v>
      </c>
      <c r="P275" t="str">
        <f t="shared" si="31"/>
        <v>Francophone</v>
      </c>
      <c r="Q275" t="s">
        <v>38</v>
      </c>
      <c r="R275" t="str">
        <f t="shared" si="34"/>
        <v>North West</v>
      </c>
      <c r="S275" t="s">
        <v>59</v>
      </c>
      <c r="T275" t="str">
        <f t="shared" si="32"/>
        <v>Oct</v>
      </c>
      <c r="U275" t="str">
        <f t="shared" si="33"/>
        <v>Q4</v>
      </c>
      <c r="V275">
        <v>2019</v>
      </c>
    </row>
    <row r="276" spans="1:22">
      <c r="A276">
        <v>10375</v>
      </c>
      <c r="B276" t="s">
        <v>60</v>
      </c>
      <c r="C276">
        <f>1/COUNTIFS(SalesTable[SALES_REP],SalesTable[[#This Row],[SALES_REP]])</f>
        <v>1.4492753623188406E-2</v>
      </c>
      <c r="D276" t="s">
        <v>61</v>
      </c>
      <c r="E276" t="s">
        <v>24</v>
      </c>
      <c r="F276" t="str">
        <f t="shared" si="28"/>
        <v>Budweiser</v>
      </c>
      <c r="G276">
        <f>1/COUNTIFS(SalesTable[[BRANDS ]],SalesTable[[#This Row],[BRANDS ]])</f>
        <v>6.6666666666666671E-3</v>
      </c>
      <c r="H276">
        <v>250</v>
      </c>
      <c r="I276">
        <v>500</v>
      </c>
      <c r="J276">
        <v>928</v>
      </c>
      <c r="K276">
        <v>464000</v>
      </c>
      <c r="L276">
        <v>232000</v>
      </c>
      <c r="M276">
        <f t="shared" si="29"/>
        <v>0.5</v>
      </c>
      <c r="N276">
        <f t="shared" si="30"/>
        <v>696000</v>
      </c>
      <c r="O276" t="s">
        <v>43</v>
      </c>
      <c r="P276" t="str">
        <f t="shared" si="31"/>
        <v>Francophone</v>
      </c>
      <c r="Q276" t="s">
        <v>44</v>
      </c>
      <c r="R276" t="str">
        <f t="shared" si="34"/>
        <v>North Central</v>
      </c>
      <c r="S276" t="s">
        <v>62</v>
      </c>
      <c r="T276" t="str">
        <f t="shared" si="32"/>
        <v>Nov</v>
      </c>
      <c r="U276" t="str">
        <f t="shared" si="33"/>
        <v>Q4</v>
      </c>
      <c r="V276">
        <v>2018</v>
      </c>
    </row>
    <row r="277" spans="1:22">
      <c r="A277">
        <v>10376</v>
      </c>
      <c r="B277" t="s">
        <v>22</v>
      </c>
      <c r="C277">
        <f>1/COUNTIFS(SalesTable[SALES_REP],SalesTable[[#This Row],[SALES_REP]])</f>
        <v>8.4745762711864406E-3</v>
      </c>
      <c r="D277" t="s">
        <v>23</v>
      </c>
      <c r="E277" t="s">
        <v>30</v>
      </c>
      <c r="F277" t="str">
        <f t="shared" si="28"/>
        <v>Castle Lite</v>
      </c>
      <c r="G277">
        <f>1/COUNTIFS(SalesTable[[BRANDS ]],SalesTable[[#This Row],[BRANDS ]])</f>
        <v>6.6666666666666671E-3</v>
      </c>
      <c r="H277">
        <v>180</v>
      </c>
      <c r="I277">
        <v>450</v>
      </c>
      <c r="J277">
        <v>788</v>
      </c>
      <c r="K277">
        <v>354600</v>
      </c>
      <c r="L277">
        <v>212760</v>
      </c>
      <c r="M277">
        <f t="shared" si="29"/>
        <v>0.6</v>
      </c>
      <c r="N277">
        <f t="shared" si="30"/>
        <v>567360</v>
      </c>
      <c r="O277" t="s">
        <v>19</v>
      </c>
      <c r="P277" t="str">
        <f t="shared" si="31"/>
        <v>Anglophone</v>
      </c>
      <c r="Q277" t="s">
        <v>47</v>
      </c>
      <c r="R277" t="str">
        <f t="shared" si="34"/>
        <v>North Central</v>
      </c>
      <c r="S277" t="s">
        <v>63</v>
      </c>
      <c r="T277" t="str">
        <f t="shared" si="32"/>
        <v>Dec</v>
      </c>
      <c r="U277" t="str">
        <f t="shared" si="33"/>
        <v>Q4</v>
      </c>
      <c r="V277">
        <v>2019</v>
      </c>
    </row>
    <row r="278" spans="1:22">
      <c r="A278">
        <v>10377</v>
      </c>
      <c r="B278" t="s">
        <v>64</v>
      </c>
      <c r="C278">
        <f>1/COUNTIFS(SalesTable[SALES_REP],SalesTable[[#This Row],[SALES_REP]])</f>
        <v>1.4492753623188406E-2</v>
      </c>
      <c r="D278" t="s">
        <v>65</v>
      </c>
      <c r="E278" t="s">
        <v>36</v>
      </c>
      <c r="F278" t="str">
        <f t="shared" si="28"/>
        <v>Eagle Lager</v>
      </c>
      <c r="G278">
        <f>1/COUNTIFS(SalesTable[[BRANDS ]],SalesTable[[#This Row],[BRANDS ]])</f>
        <v>6.6666666666666671E-3</v>
      </c>
      <c r="H278">
        <v>170</v>
      </c>
      <c r="I278">
        <v>250</v>
      </c>
      <c r="J278">
        <v>795</v>
      </c>
      <c r="K278">
        <v>198750</v>
      </c>
      <c r="L278">
        <v>63600</v>
      </c>
      <c r="M278">
        <f t="shared" si="29"/>
        <v>0.32</v>
      </c>
      <c r="N278">
        <f t="shared" si="30"/>
        <v>262350</v>
      </c>
      <c r="O278" t="s">
        <v>25</v>
      </c>
      <c r="P278" t="str">
        <f t="shared" si="31"/>
        <v>Anglophone</v>
      </c>
      <c r="Q278" t="s">
        <v>20</v>
      </c>
      <c r="R278" t="str">
        <f t="shared" si="34"/>
        <v>South East</v>
      </c>
      <c r="S278" t="s">
        <v>21</v>
      </c>
      <c r="T278" t="str">
        <f t="shared" si="32"/>
        <v>Jan</v>
      </c>
      <c r="U278" t="str">
        <f t="shared" si="33"/>
        <v>Q1</v>
      </c>
      <c r="V278">
        <v>2017</v>
      </c>
    </row>
    <row r="279" spans="1:22">
      <c r="A279">
        <v>10378</v>
      </c>
      <c r="B279" t="s">
        <v>34</v>
      </c>
      <c r="C279">
        <f>1/COUNTIFS(SalesTable[SALES_REP],SalesTable[[#This Row],[SALES_REP]])</f>
        <v>5.3763440860215058E-3</v>
      </c>
      <c r="D279" t="s">
        <v>35</v>
      </c>
      <c r="E279" t="s">
        <v>42</v>
      </c>
      <c r="F279" t="str">
        <f t="shared" si="28"/>
        <v>Hero</v>
      </c>
      <c r="G279">
        <f>1/COUNTIFS(SalesTable[[BRANDS ]],SalesTable[[#This Row],[BRANDS ]])</f>
        <v>6.7114093959731542E-3</v>
      </c>
      <c r="H279">
        <v>150</v>
      </c>
      <c r="I279">
        <v>200</v>
      </c>
      <c r="J279">
        <v>865</v>
      </c>
      <c r="K279">
        <v>173000</v>
      </c>
      <c r="L279">
        <v>43250</v>
      </c>
      <c r="M279">
        <f t="shared" si="29"/>
        <v>0.25</v>
      </c>
      <c r="N279">
        <f t="shared" si="30"/>
        <v>216250</v>
      </c>
      <c r="O279" t="s">
        <v>31</v>
      </c>
      <c r="P279" t="str">
        <f t="shared" si="31"/>
        <v>Francophone</v>
      </c>
      <c r="Q279" t="s">
        <v>26</v>
      </c>
      <c r="R279" t="str">
        <f t="shared" si="34"/>
        <v>West</v>
      </c>
      <c r="S279" t="s">
        <v>27</v>
      </c>
      <c r="T279" t="str">
        <f t="shared" si="32"/>
        <v>Feb</v>
      </c>
      <c r="U279" t="str">
        <f t="shared" si="33"/>
        <v>Q1</v>
      </c>
      <c r="V279">
        <v>2019</v>
      </c>
    </row>
    <row r="280" spans="1:22">
      <c r="A280">
        <v>10379</v>
      </c>
      <c r="B280" t="s">
        <v>28</v>
      </c>
      <c r="C280">
        <f>1/COUNTIFS(SalesTable[SALES_REP],SalesTable[[#This Row],[SALES_REP]])</f>
        <v>9.3457943925233638E-3</v>
      </c>
      <c r="D280" t="s">
        <v>29</v>
      </c>
      <c r="E280" t="s">
        <v>46</v>
      </c>
      <c r="F280" t="str">
        <f t="shared" si="28"/>
        <v>Beta Malt</v>
      </c>
      <c r="G280">
        <f>1/COUNTIFS(SalesTable[[BRANDS ]],SalesTable[[#This Row],[BRANDS ]])</f>
        <v>6.7114093959731542E-3</v>
      </c>
      <c r="H280">
        <v>80</v>
      </c>
      <c r="I280">
        <v>150</v>
      </c>
      <c r="J280">
        <v>798</v>
      </c>
      <c r="K280">
        <v>119700</v>
      </c>
      <c r="L280">
        <v>55860</v>
      </c>
      <c r="M280">
        <f t="shared" si="29"/>
        <v>0.46666666666666667</v>
      </c>
      <c r="N280">
        <f t="shared" si="30"/>
        <v>175560</v>
      </c>
      <c r="O280" t="s">
        <v>37</v>
      </c>
      <c r="P280" t="str">
        <f t="shared" si="31"/>
        <v>Francophone</v>
      </c>
      <c r="Q280" t="s">
        <v>32</v>
      </c>
      <c r="R280" t="str">
        <f t="shared" si="34"/>
        <v>South South</v>
      </c>
      <c r="S280" t="s">
        <v>33</v>
      </c>
      <c r="T280" t="str">
        <f t="shared" si="32"/>
        <v>Mar</v>
      </c>
      <c r="U280" t="str">
        <f t="shared" si="33"/>
        <v>Q1</v>
      </c>
      <c r="V280">
        <v>2018</v>
      </c>
    </row>
    <row r="281" spans="1:22">
      <c r="A281">
        <v>10380</v>
      </c>
      <c r="B281" t="s">
        <v>16</v>
      </c>
      <c r="C281">
        <f>1/COUNTIFS(SalesTable[SALES_REP],SalesTable[[#This Row],[SALES_REP]])</f>
        <v>7.3529411764705881E-3</v>
      </c>
      <c r="D281" t="s">
        <v>17</v>
      </c>
      <c r="E281" t="s">
        <v>51</v>
      </c>
      <c r="F281" t="str">
        <f t="shared" si="28"/>
        <v>Grand Malt</v>
      </c>
      <c r="G281">
        <f>1/COUNTIFS(SalesTable[[BRANDS ]],SalesTable[[#This Row],[BRANDS ]])</f>
        <v>6.7114093959731542E-3</v>
      </c>
      <c r="H281">
        <v>90</v>
      </c>
      <c r="I281">
        <v>150</v>
      </c>
      <c r="J281">
        <v>728</v>
      </c>
      <c r="K281">
        <v>109200</v>
      </c>
      <c r="L281">
        <v>43680</v>
      </c>
      <c r="M281">
        <f t="shared" si="29"/>
        <v>0.4</v>
      </c>
      <c r="N281">
        <f t="shared" si="30"/>
        <v>152880</v>
      </c>
      <c r="O281" t="s">
        <v>43</v>
      </c>
      <c r="P281" t="str">
        <f t="shared" si="31"/>
        <v>Francophone</v>
      </c>
      <c r="Q281" t="s">
        <v>38</v>
      </c>
      <c r="R281" t="str">
        <f t="shared" si="34"/>
        <v>North West</v>
      </c>
      <c r="S281" t="s">
        <v>39</v>
      </c>
      <c r="T281" t="str">
        <f t="shared" si="32"/>
        <v>Apr</v>
      </c>
      <c r="U281" t="str">
        <f t="shared" si="33"/>
        <v>Q2</v>
      </c>
      <c r="V281">
        <v>2018</v>
      </c>
    </row>
    <row r="282" spans="1:22">
      <c r="A282">
        <v>10381</v>
      </c>
      <c r="B282" t="s">
        <v>40</v>
      </c>
      <c r="C282">
        <f>1/COUNTIFS(SalesTable[SALES_REP],SalesTable[[#This Row],[SALES_REP]])</f>
        <v>9.3457943925233638E-3</v>
      </c>
      <c r="D282" t="s">
        <v>41</v>
      </c>
      <c r="E282" t="s">
        <v>18</v>
      </c>
      <c r="F282" t="str">
        <f t="shared" si="28"/>
        <v>Trophy</v>
      </c>
      <c r="G282">
        <f>1/COUNTIFS(SalesTable[[BRANDS ]],SalesTable[[#This Row],[BRANDS ]])</f>
        <v>6.6666666666666671E-3</v>
      </c>
      <c r="H282">
        <v>150</v>
      </c>
      <c r="I282">
        <v>200</v>
      </c>
      <c r="J282">
        <v>948</v>
      </c>
      <c r="K282">
        <v>189600</v>
      </c>
      <c r="L282">
        <v>47400</v>
      </c>
      <c r="M282">
        <f t="shared" si="29"/>
        <v>0.25</v>
      </c>
      <c r="N282">
        <f t="shared" si="30"/>
        <v>237000</v>
      </c>
      <c r="O282" t="s">
        <v>19</v>
      </c>
      <c r="P282" t="str">
        <f t="shared" si="31"/>
        <v>Anglophone</v>
      </c>
      <c r="Q282" t="s">
        <v>44</v>
      </c>
      <c r="R282" t="str">
        <f t="shared" si="34"/>
        <v>North Central</v>
      </c>
      <c r="S282" t="s">
        <v>45</v>
      </c>
      <c r="T282" t="str">
        <f t="shared" si="32"/>
        <v>May</v>
      </c>
      <c r="U282" t="str">
        <f t="shared" si="33"/>
        <v>Q2</v>
      </c>
      <c r="V282">
        <v>2019</v>
      </c>
    </row>
    <row r="283" spans="1:22">
      <c r="A283">
        <v>10382</v>
      </c>
      <c r="B283" t="s">
        <v>57</v>
      </c>
      <c r="C283">
        <f>1/COUNTIFS(SalesTable[SALES_REP],SalesTable[[#This Row],[SALES_REP]])</f>
        <v>2.0408163265306121E-2</v>
      </c>
      <c r="D283" t="s">
        <v>58</v>
      </c>
      <c r="E283" t="s">
        <v>24</v>
      </c>
      <c r="F283" t="str">
        <f t="shared" si="28"/>
        <v>Budweiser</v>
      </c>
      <c r="G283">
        <f>1/COUNTIFS(SalesTable[[BRANDS ]],SalesTable[[#This Row],[BRANDS ]])</f>
        <v>6.6666666666666671E-3</v>
      </c>
      <c r="H283">
        <v>250</v>
      </c>
      <c r="I283">
        <v>500</v>
      </c>
      <c r="J283">
        <v>863</v>
      </c>
      <c r="K283">
        <v>431500</v>
      </c>
      <c r="L283">
        <v>215750</v>
      </c>
      <c r="M283">
        <f t="shared" si="29"/>
        <v>0.5</v>
      </c>
      <c r="N283">
        <f t="shared" si="30"/>
        <v>647250</v>
      </c>
      <c r="O283" t="s">
        <v>25</v>
      </c>
      <c r="P283" t="str">
        <f t="shared" si="31"/>
        <v>Anglophone</v>
      </c>
      <c r="Q283" t="s">
        <v>47</v>
      </c>
      <c r="R283" t="str">
        <f t="shared" si="34"/>
        <v>North Central</v>
      </c>
      <c r="S283" t="s">
        <v>48</v>
      </c>
      <c r="T283" t="str">
        <f t="shared" si="32"/>
        <v>Jun</v>
      </c>
      <c r="U283" t="str">
        <f t="shared" si="33"/>
        <v>Q2</v>
      </c>
      <c r="V283">
        <v>2017</v>
      </c>
    </row>
    <row r="284" spans="1:22">
      <c r="A284">
        <v>10383</v>
      </c>
      <c r="B284" t="s">
        <v>22</v>
      </c>
      <c r="C284">
        <f>1/COUNTIFS(SalesTable[SALES_REP],SalesTable[[#This Row],[SALES_REP]])</f>
        <v>8.4745762711864406E-3</v>
      </c>
      <c r="D284" t="s">
        <v>23</v>
      </c>
      <c r="E284" t="s">
        <v>30</v>
      </c>
      <c r="F284" t="str">
        <f t="shared" si="28"/>
        <v>Castle Lite</v>
      </c>
      <c r="G284">
        <f>1/COUNTIFS(SalesTable[[BRANDS ]],SalesTable[[#This Row],[BRANDS ]])</f>
        <v>6.6666666666666671E-3</v>
      </c>
      <c r="H284">
        <v>180</v>
      </c>
      <c r="I284">
        <v>450</v>
      </c>
      <c r="J284">
        <v>913</v>
      </c>
      <c r="K284">
        <v>410850</v>
      </c>
      <c r="L284">
        <v>246510</v>
      </c>
      <c r="M284">
        <f t="shared" si="29"/>
        <v>0.6</v>
      </c>
      <c r="N284">
        <f t="shared" si="30"/>
        <v>657360</v>
      </c>
      <c r="O284" t="s">
        <v>31</v>
      </c>
      <c r="P284" t="str">
        <f t="shared" si="31"/>
        <v>Francophone</v>
      </c>
      <c r="Q284" t="s">
        <v>20</v>
      </c>
      <c r="R284" t="str">
        <f t="shared" si="34"/>
        <v>South East</v>
      </c>
      <c r="S284" t="s">
        <v>52</v>
      </c>
      <c r="T284" t="str">
        <f t="shared" si="32"/>
        <v>Jul</v>
      </c>
      <c r="U284" t="str">
        <f t="shared" si="33"/>
        <v>Q3</v>
      </c>
      <c r="V284">
        <v>2019</v>
      </c>
    </row>
    <row r="285" spans="1:22">
      <c r="A285">
        <v>10384</v>
      </c>
      <c r="B285" t="s">
        <v>22</v>
      </c>
      <c r="C285">
        <f>1/COUNTIFS(SalesTable[SALES_REP],SalesTable[[#This Row],[SALES_REP]])</f>
        <v>8.4745762711864406E-3</v>
      </c>
      <c r="D285" t="s">
        <v>23</v>
      </c>
      <c r="E285" t="s">
        <v>36</v>
      </c>
      <c r="F285" t="str">
        <f t="shared" si="28"/>
        <v>Eagle Lager</v>
      </c>
      <c r="G285">
        <f>1/COUNTIFS(SalesTable[[BRANDS ]],SalesTable[[#This Row],[BRANDS ]])</f>
        <v>6.6666666666666671E-3</v>
      </c>
      <c r="H285">
        <v>170</v>
      </c>
      <c r="I285">
        <v>250</v>
      </c>
      <c r="J285">
        <v>711</v>
      </c>
      <c r="K285">
        <v>177750</v>
      </c>
      <c r="L285">
        <v>56880</v>
      </c>
      <c r="M285">
        <f t="shared" si="29"/>
        <v>0.32</v>
      </c>
      <c r="N285">
        <f t="shared" si="30"/>
        <v>234630</v>
      </c>
      <c r="O285" t="s">
        <v>37</v>
      </c>
      <c r="P285" t="str">
        <f t="shared" si="31"/>
        <v>Francophone</v>
      </c>
      <c r="Q285" t="s">
        <v>26</v>
      </c>
      <c r="R285" t="str">
        <f t="shared" si="34"/>
        <v>West</v>
      </c>
      <c r="S285" t="s">
        <v>53</v>
      </c>
      <c r="T285" t="str">
        <f t="shared" si="32"/>
        <v>Aug</v>
      </c>
      <c r="U285" t="str">
        <f t="shared" si="33"/>
        <v>Q3</v>
      </c>
      <c r="V285">
        <v>2018</v>
      </c>
    </row>
    <row r="286" spans="1:22">
      <c r="A286">
        <v>10385</v>
      </c>
      <c r="B286" t="s">
        <v>66</v>
      </c>
      <c r="C286">
        <f>1/COUNTIFS(SalesTable[SALES_REP],SalesTable[[#This Row],[SALES_REP]])</f>
        <v>1.4492753623188406E-2</v>
      </c>
      <c r="D286" t="s">
        <v>67</v>
      </c>
      <c r="E286" t="s">
        <v>42</v>
      </c>
      <c r="F286" t="str">
        <f t="shared" si="28"/>
        <v>Hero</v>
      </c>
      <c r="G286">
        <f>1/COUNTIFS(SalesTable[[BRANDS ]],SalesTable[[#This Row],[BRANDS ]])</f>
        <v>6.7114093959731542E-3</v>
      </c>
      <c r="H286">
        <v>150</v>
      </c>
      <c r="I286">
        <v>200</v>
      </c>
      <c r="J286">
        <v>717</v>
      </c>
      <c r="K286">
        <v>143400</v>
      </c>
      <c r="L286">
        <v>35850</v>
      </c>
      <c r="M286">
        <f t="shared" si="29"/>
        <v>0.25</v>
      </c>
      <c r="N286">
        <f t="shared" si="30"/>
        <v>179250</v>
      </c>
      <c r="O286" t="s">
        <v>43</v>
      </c>
      <c r="P286" t="str">
        <f t="shared" si="31"/>
        <v>Francophone</v>
      </c>
      <c r="Q286" t="s">
        <v>32</v>
      </c>
      <c r="R286" t="str">
        <f t="shared" si="34"/>
        <v>South South</v>
      </c>
      <c r="S286" t="s">
        <v>56</v>
      </c>
      <c r="T286" t="str">
        <f t="shared" si="32"/>
        <v>Sep</v>
      </c>
      <c r="U286" t="str">
        <f t="shared" si="33"/>
        <v>Q3</v>
      </c>
      <c r="V286">
        <v>2019</v>
      </c>
    </row>
    <row r="287" spans="1:22">
      <c r="A287">
        <v>10386</v>
      </c>
      <c r="B287" t="s">
        <v>34</v>
      </c>
      <c r="C287">
        <f>1/COUNTIFS(SalesTable[SALES_REP],SalesTable[[#This Row],[SALES_REP]])</f>
        <v>5.3763440860215058E-3</v>
      </c>
      <c r="D287" t="s">
        <v>35</v>
      </c>
      <c r="E287" t="s">
        <v>46</v>
      </c>
      <c r="F287" t="str">
        <f t="shared" si="28"/>
        <v>Beta Malt</v>
      </c>
      <c r="G287">
        <f>1/COUNTIFS(SalesTable[[BRANDS ]],SalesTable[[#This Row],[BRANDS ]])</f>
        <v>6.7114093959731542E-3</v>
      </c>
      <c r="H287">
        <v>80</v>
      </c>
      <c r="I287">
        <v>150</v>
      </c>
      <c r="J287">
        <v>862</v>
      </c>
      <c r="K287">
        <v>129300</v>
      </c>
      <c r="L287">
        <v>60340</v>
      </c>
      <c r="M287">
        <f t="shared" si="29"/>
        <v>0.46666666666666667</v>
      </c>
      <c r="N287">
        <f t="shared" si="30"/>
        <v>189640</v>
      </c>
      <c r="O287" t="s">
        <v>19</v>
      </c>
      <c r="P287" t="str">
        <f t="shared" si="31"/>
        <v>Anglophone</v>
      </c>
      <c r="Q287" t="s">
        <v>38</v>
      </c>
      <c r="R287" t="str">
        <f t="shared" si="34"/>
        <v>North West</v>
      </c>
      <c r="S287" t="s">
        <v>59</v>
      </c>
      <c r="T287" t="str">
        <f t="shared" si="32"/>
        <v>Oct</v>
      </c>
      <c r="U287" t="str">
        <f t="shared" si="33"/>
        <v>Q4</v>
      </c>
      <c r="V287">
        <v>2019</v>
      </c>
    </row>
    <row r="288" spans="1:22">
      <c r="A288">
        <v>10387</v>
      </c>
      <c r="B288" t="s">
        <v>54</v>
      </c>
      <c r="C288">
        <f>1/COUNTIFS(SalesTable[SALES_REP],SalesTable[[#This Row],[SALES_REP]])</f>
        <v>1.2658227848101266E-2</v>
      </c>
      <c r="D288" t="s">
        <v>55</v>
      </c>
      <c r="E288" t="s">
        <v>51</v>
      </c>
      <c r="F288" t="str">
        <f t="shared" si="28"/>
        <v>Grand Malt</v>
      </c>
      <c r="G288">
        <f>1/COUNTIFS(SalesTable[[BRANDS ]],SalesTable[[#This Row],[BRANDS ]])</f>
        <v>6.7114093959731542E-3</v>
      </c>
      <c r="H288">
        <v>90</v>
      </c>
      <c r="I288">
        <v>150</v>
      </c>
      <c r="J288">
        <v>703</v>
      </c>
      <c r="K288">
        <v>105450</v>
      </c>
      <c r="L288">
        <v>42180</v>
      </c>
      <c r="M288">
        <f t="shared" si="29"/>
        <v>0.4</v>
      </c>
      <c r="N288">
        <f t="shared" si="30"/>
        <v>147630</v>
      </c>
      <c r="O288" t="s">
        <v>25</v>
      </c>
      <c r="P288" t="str">
        <f t="shared" si="31"/>
        <v>Anglophone</v>
      </c>
      <c r="Q288" t="s">
        <v>44</v>
      </c>
      <c r="R288" t="str">
        <f t="shared" si="34"/>
        <v>North Central</v>
      </c>
      <c r="S288" t="s">
        <v>62</v>
      </c>
      <c r="T288" t="str">
        <f t="shared" si="32"/>
        <v>Nov</v>
      </c>
      <c r="U288" t="str">
        <f t="shared" si="33"/>
        <v>Q4</v>
      </c>
      <c r="V288">
        <v>2017</v>
      </c>
    </row>
    <row r="289" spans="1:22">
      <c r="A289">
        <v>10388</v>
      </c>
      <c r="B289" t="s">
        <v>66</v>
      </c>
      <c r="C289">
        <f>1/COUNTIFS(SalesTable[SALES_REP],SalesTable[[#This Row],[SALES_REP]])</f>
        <v>1.4492753623188406E-2</v>
      </c>
      <c r="D289" t="s">
        <v>67</v>
      </c>
      <c r="E289" t="s">
        <v>18</v>
      </c>
      <c r="F289" t="str">
        <f t="shared" si="28"/>
        <v>Trophy</v>
      </c>
      <c r="G289">
        <f>1/COUNTIFS(SalesTable[[BRANDS ]],SalesTable[[#This Row],[BRANDS ]])</f>
        <v>6.6666666666666671E-3</v>
      </c>
      <c r="H289">
        <v>150</v>
      </c>
      <c r="I289">
        <v>200</v>
      </c>
      <c r="J289">
        <v>962</v>
      </c>
      <c r="K289">
        <v>192400</v>
      </c>
      <c r="L289">
        <v>48100</v>
      </c>
      <c r="M289">
        <f t="shared" si="29"/>
        <v>0.25</v>
      </c>
      <c r="N289">
        <f t="shared" si="30"/>
        <v>240500</v>
      </c>
      <c r="O289" t="s">
        <v>31</v>
      </c>
      <c r="P289" t="str">
        <f t="shared" si="31"/>
        <v>Francophone</v>
      </c>
      <c r="Q289" t="s">
        <v>47</v>
      </c>
      <c r="R289" t="str">
        <f t="shared" si="34"/>
        <v>North Central</v>
      </c>
      <c r="S289" t="s">
        <v>63</v>
      </c>
      <c r="T289" t="str">
        <f t="shared" si="32"/>
        <v>Dec</v>
      </c>
      <c r="U289" t="str">
        <f t="shared" si="33"/>
        <v>Q4</v>
      </c>
      <c r="V289">
        <v>2018</v>
      </c>
    </row>
    <row r="290" spans="1:22">
      <c r="A290">
        <v>10389</v>
      </c>
      <c r="B290" t="s">
        <v>28</v>
      </c>
      <c r="C290">
        <f>1/COUNTIFS(SalesTable[SALES_REP],SalesTable[[#This Row],[SALES_REP]])</f>
        <v>9.3457943925233638E-3</v>
      </c>
      <c r="D290" t="s">
        <v>29</v>
      </c>
      <c r="E290" t="s">
        <v>24</v>
      </c>
      <c r="F290" t="str">
        <f t="shared" si="28"/>
        <v>Budweiser</v>
      </c>
      <c r="G290">
        <f>1/COUNTIFS(SalesTable[[BRANDS ]],SalesTable[[#This Row],[BRANDS ]])</f>
        <v>6.6666666666666671E-3</v>
      </c>
      <c r="H290">
        <v>250</v>
      </c>
      <c r="I290">
        <v>500</v>
      </c>
      <c r="J290">
        <v>807</v>
      </c>
      <c r="K290">
        <v>403500</v>
      </c>
      <c r="L290">
        <v>201750</v>
      </c>
      <c r="M290">
        <f t="shared" si="29"/>
        <v>0.5</v>
      </c>
      <c r="N290">
        <f t="shared" si="30"/>
        <v>605250</v>
      </c>
      <c r="O290" t="s">
        <v>37</v>
      </c>
      <c r="P290" t="str">
        <f t="shared" si="31"/>
        <v>Francophone</v>
      </c>
      <c r="Q290" t="s">
        <v>20</v>
      </c>
      <c r="R290" t="str">
        <f t="shared" si="34"/>
        <v>South East</v>
      </c>
      <c r="S290" t="s">
        <v>21</v>
      </c>
      <c r="T290" t="str">
        <f t="shared" si="32"/>
        <v>Jan</v>
      </c>
      <c r="U290" t="str">
        <f t="shared" si="33"/>
        <v>Q1</v>
      </c>
      <c r="V290">
        <v>2019</v>
      </c>
    </row>
    <row r="291" spans="1:22">
      <c r="A291">
        <v>10390</v>
      </c>
      <c r="B291" t="s">
        <v>22</v>
      </c>
      <c r="C291">
        <f>1/COUNTIFS(SalesTable[SALES_REP],SalesTable[[#This Row],[SALES_REP]])</f>
        <v>8.4745762711864406E-3</v>
      </c>
      <c r="D291" t="s">
        <v>23</v>
      </c>
      <c r="E291" t="s">
        <v>30</v>
      </c>
      <c r="F291" t="str">
        <f t="shared" si="28"/>
        <v>Castle Lite</v>
      </c>
      <c r="G291">
        <f>1/COUNTIFS(SalesTable[[BRANDS ]],SalesTable[[#This Row],[BRANDS ]])</f>
        <v>6.6666666666666671E-3</v>
      </c>
      <c r="H291">
        <v>180</v>
      </c>
      <c r="I291">
        <v>450</v>
      </c>
      <c r="J291">
        <v>950</v>
      </c>
      <c r="K291">
        <v>427500</v>
      </c>
      <c r="L291">
        <v>256500</v>
      </c>
      <c r="M291">
        <f t="shared" si="29"/>
        <v>0.6</v>
      </c>
      <c r="N291">
        <f t="shared" si="30"/>
        <v>684000</v>
      </c>
      <c r="O291" t="s">
        <v>43</v>
      </c>
      <c r="P291" t="str">
        <f t="shared" si="31"/>
        <v>Francophone</v>
      </c>
      <c r="Q291" t="s">
        <v>26</v>
      </c>
      <c r="R291" t="str">
        <f t="shared" si="34"/>
        <v>West</v>
      </c>
      <c r="S291" t="s">
        <v>27</v>
      </c>
      <c r="T291" t="str">
        <f t="shared" si="32"/>
        <v>Feb</v>
      </c>
      <c r="U291" t="str">
        <f t="shared" si="33"/>
        <v>Q1</v>
      </c>
      <c r="V291">
        <v>2017</v>
      </c>
    </row>
    <row r="292" spans="1:22">
      <c r="A292">
        <v>10391</v>
      </c>
      <c r="B292" t="s">
        <v>28</v>
      </c>
      <c r="C292">
        <f>1/COUNTIFS(SalesTable[SALES_REP],SalesTable[[#This Row],[SALES_REP]])</f>
        <v>9.3457943925233638E-3</v>
      </c>
      <c r="D292" t="s">
        <v>29</v>
      </c>
      <c r="E292" t="s">
        <v>36</v>
      </c>
      <c r="F292" t="str">
        <f t="shared" si="28"/>
        <v>Eagle Lager</v>
      </c>
      <c r="G292">
        <f>1/COUNTIFS(SalesTable[[BRANDS ]],SalesTable[[#This Row],[BRANDS ]])</f>
        <v>6.6666666666666671E-3</v>
      </c>
      <c r="H292">
        <v>170</v>
      </c>
      <c r="I292">
        <v>250</v>
      </c>
      <c r="J292">
        <v>949</v>
      </c>
      <c r="K292">
        <v>237250</v>
      </c>
      <c r="L292">
        <v>75920</v>
      </c>
      <c r="M292">
        <f t="shared" si="29"/>
        <v>0.32</v>
      </c>
      <c r="N292">
        <f t="shared" si="30"/>
        <v>313170</v>
      </c>
      <c r="O292" t="s">
        <v>19</v>
      </c>
      <c r="P292" t="str">
        <f t="shared" si="31"/>
        <v>Anglophone</v>
      </c>
      <c r="Q292" t="s">
        <v>32</v>
      </c>
      <c r="R292" t="str">
        <f t="shared" si="34"/>
        <v>South South</v>
      </c>
      <c r="S292" t="s">
        <v>33</v>
      </c>
      <c r="T292" t="str">
        <f t="shared" si="32"/>
        <v>Mar</v>
      </c>
      <c r="U292" t="str">
        <f t="shared" si="33"/>
        <v>Q1</v>
      </c>
      <c r="V292">
        <v>2017</v>
      </c>
    </row>
    <row r="293" spans="1:22">
      <c r="A293">
        <v>10392</v>
      </c>
      <c r="B293" t="s">
        <v>49</v>
      </c>
      <c r="C293">
        <f>1/COUNTIFS(SalesTable[SALES_REP],SalesTable[[#This Row],[SALES_REP]])</f>
        <v>1.7241379310344827E-2</v>
      </c>
      <c r="D293" t="s">
        <v>50</v>
      </c>
      <c r="E293" t="s">
        <v>42</v>
      </c>
      <c r="F293" t="str">
        <f t="shared" si="28"/>
        <v>Hero</v>
      </c>
      <c r="G293">
        <f>1/COUNTIFS(SalesTable[[BRANDS ]],SalesTable[[#This Row],[BRANDS ]])</f>
        <v>6.7114093959731542E-3</v>
      </c>
      <c r="H293">
        <v>150</v>
      </c>
      <c r="I293">
        <v>200</v>
      </c>
      <c r="J293">
        <v>724</v>
      </c>
      <c r="K293">
        <v>144800</v>
      </c>
      <c r="L293">
        <v>36200</v>
      </c>
      <c r="M293">
        <f t="shared" si="29"/>
        <v>0.25</v>
      </c>
      <c r="N293">
        <f t="shared" si="30"/>
        <v>181000</v>
      </c>
      <c r="O293" t="s">
        <v>25</v>
      </c>
      <c r="P293" t="str">
        <f t="shared" si="31"/>
        <v>Anglophone</v>
      </c>
      <c r="Q293" t="s">
        <v>38</v>
      </c>
      <c r="R293" t="str">
        <f t="shared" si="34"/>
        <v>North West</v>
      </c>
      <c r="S293" t="s">
        <v>39</v>
      </c>
      <c r="T293" t="str">
        <f t="shared" si="32"/>
        <v>Apr</v>
      </c>
      <c r="U293" t="str">
        <f t="shared" si="33"/>
        <v>Q2</v>
      </c>
      <c r="V293">
        <v>2017</v>
      </c>
    </row>
    <row r="294" spans="1:22">
      <c r="A294">
        <v>10393</v>
      </c>
      <c r="B294" t="s">
        <v>40</v>
      </c>
      <c r="C294">
        <f>1/COUNTIFS(SalesTable[SALES_REP],SalesTable[[#This Row],[SALES_REP]])</f>
        <v>9.3457943925233638E-3</v>
      </c>
      <c r="D294" t="s">
        <v>41</v>
      </c>
      <c r="E294" t="s">
        <v>46</v>
      </c>
      <c r="F294" t="str">
        <f t="shared" si="28"/>
        <v>Beta Malt</v>
      </c>
      <c r="G294">
        <f>1/COUNTIFS(SalesTable[[BRANDS ]],SalesTable[[#This Row],[BRANDS ]])</f>
        <v>6.7114093959731542E-3</v>
      </c>
      <c r="H294">
        <v>80</v>
      </c>
      <c r="I294">
        <v>150</v>
      </c>
      <c r="J294">
        <v>717</v>
      </c>
      <c r="K294">
        <v>107550</v>
      </c>
      <c r="L294">
        <v>50190</v>
      </c>
      <c r="M294">
        <f t="shared" si="29"/>
        <v>0.46666666666666667</v>
      </c>
      <c r="N294">
        <f t="shared" si="30"/>
        <v>157740</v>
      </c>
      <c r="O294" t="s">
        <v>31</v>
      </c>
      <c r="P294" t="str">
        <f t="shared" si="31"/>
        <v>Francophone</v>
      </c>
      <c r="Q294" t="s">
        <v>44</v>
      </c>
      <c r="R294" t="str">
        <f t="shared" si="34"/>
        <v>North Central</v>
      </c>
      <c r="S294" t="s">
        <v>45</v>
      </c>
      <c r="T294" t="str">
        <f t="shared" si="32"/>
        <v>May</v>
      </c>
      <c r="U294" t="str">
        <f t="shared" si="33"/>
        <v>Q2</v>
      </c>
      <c r="V294">
        <v>2019</v>
      </c>
    </row>
    <row r="295" spans="1:22">
      <c r="A295">
        <v>10394</v>
      </c>
      <c r="B295" t="s">
        <v>16</v>
      </c>
      <c r="C295">
        <f>1/COUNTIFS(SalesTable[SALES_REP],SalesTable[[#This Row],[SALES_REP]])</f>
        <v>7.3529411764705881E-3</v>
      </c>
      <c r="D295" t="s">
        <v>17</v>
      </c>
      <c r="E295" t="s">
        <v>51</v>
      </c>
      <c r="F295" t="str">
        <f t="shared" si="28"/>
        <v>Grand Malt</v>
      </c>
      <c r="G295">
        <f>1/COUNTIFS(SalesTable[[BRANDS ]],SalesTable[[#This Row],[BRANDS ]])</f>
        <v>6.7114093959731542E-3</v>
      </c>
      <c r="H295">
        <v>90</v>
      </c>
      <c r="I295">
        <v>150</v>
      </c>
      <c r="J295">
        <v>933</v>
      </c>
      <c r="K295">
        <v>139950</v>
      </c>
      <c r="L295">
        <v>55980</v>
      </c>
      <c r="M295">
        <f t="shared" si="29"/>
        <v>0.4</v>
      </c>
      <c r="N295">
        <f t="shared" si="30"/>
        <v>195930</v>
      </c>
      <c r="O295" t="s">
        <v>37</v>
      </c>
      <c r="P295" t="str">
        <f t="shared" si="31"/>
        <v>Francophone</v>
      </c>
      <c r="Q295" t="s">
        <v>47</v>
      </c>
      <c r="R295" t="str">
        <f t="shared" si="34"/>
        <v>North Central</v>
      </c>
      <c r="S295" t="s">
        <v>48</v>
      </c>
      <c r="T295" t="str">
        <f t="shared" si="32"/>
        <v>Jun</v>
      </c>
      <c r="U295" t="str">
        <f t="shared" si="33"/>
        <v>Q2</v>
      </c>
      <c r="V295">
        <v>2017</v>
      </c>
    </row>
    <row r="296" spans="1:22">
      <c r="A296">
        <v>10395</v>
      </c>
      <c r="B296" t="s">
        <v>16</v>
      </c>
      <c r="C296">
        <f>1/COUNTIFS(SalesTable[SALES_REP],SalesTable[[#This Row],[SALES_REP]])</f>
        <v>7.3529411764705881E-3</v>
      </c>
      <c r="D296" t="s">
        <v>17</v>
      </c>
      <c r="E296" t="s">
        <v>18</v>
      </c>
      <c r="F296" t="str">
        <f t="shared" si="28"/>
        <v>Trophy</v>
      </c>
      <c r="G296">
        <f>1/COUNTIFS(SalesTable[[BRANDS ]],SalesTable[[#This Row],[BRANDS ]])</f>
        <v>6.6666666666666671E-3</v>
      </c>
      <c r="H296">
        <v>150</v>
      </c>
      <c r="I296">
        <v>200</v>
      </c>
      <c r="J296">
        <v>930</v>
      </c>
      <c r="K296">
        <v>186000</v>
      </c>
      <c r="L296">
        <v>46500</v>
      </c>
      <c r="M296">
        <f t="shared" si="29"/>
        <v>0.25</v>
      </c>
      <c r="N296">
        <f t="shared" si="30"/>
        <v>232500</v>
      </c>
      <c r="O296" t="s">
        <v>43</v>
      </c>
      <c r="P296" t="str">
        <f t="shared" si="31"/>
        <v>Francophone</v>
      </c>
      <c r="Q296" t="s">
        <v>20</v>
      </c>
      <c r="R296" t="str">
        <f t="shared" si="34"/>
        <v>South East</v>
      </c>
      <c r="S296" t="s">
        <v>52</v>
      </c>
      <c r="T296" t="str">
        <f t="shared" si="32"/>
        <v>Jul</v>
      </c>
      <c r="U296" t="str">
        <f t="shared" si="33"/>
        <v>Q3</v>
      </c>
      <c r="V296">
        <v>2018</v>
      </c>
    </row>
    <row r="297" spans="1:22">
      <c r="A297">
        <v>10396</v>
      </c>
      <c r="B297" t="s">
        <v>40</v>
      </c>
      <c r="C297">
        <f>1/COUNTIFS(SalesTable[SALES_REP],SalesTable[[#This Row],[SALES_REP]])</f>
        <v>9.3457943925233638E-3</v>
      </c>
      <c r="D297" t="s">
        <v>41</v>
      </c>
      <c r="E297" t="s">
        <v>24</v>
      </c>
      <c r="F297" t="str">
        <f t="shared" si="28"/>
        <v>Budweiser</v>
      </c>
      <c r="G297">
        <f>1/COUNTIFS(SalesTable[[BRANDS ]],SalesTable[[#This Row],[BRANDS ]])</f>
        <v>6.6666666666666671E-3</v>
      </c>
      <c r="H297">
        <v>250</v>
      </c>
      <c r="I297">
        <v>500</v>
      </c>
      <c r="J297">
        <v>959</v>
      </c>
      <c r="K297">
        <v>479500</v>
      </c>
      <c r="L297">
        <v>239750</v>
      </c>
      <c r="M297">
        <f t="shared" si="29"/>
        <v>0.5</v>
      </c>
      <c r="N297">
        <f t="shared" si="30"/>
        <v>719250</v>
      </c>
      <c r="O297" t="s">
        <v>19</v>
      </c>
      <c r="P297" t="str">
        <f t="shared" si="31"/>
        <v>Anglophone</v>
      </c>
      <c r="Q297" t="s">
        <v>26</v>
      </c>
      <c r="R297" t="str">
        <f t="shared" si="34"/>
        <v>West</v>
      </c>
      <c r="S297" t="s">
        <v>53</v>
      </c>
      <c r="T297" t="str">
        <f t="shared" si="32"/>
        <v>Aug</v>
      </c>
      <c r="U297" t="str">
        <f t="shared" si="33"/>
        <v>Q3</v>
      </c>
      <c r="V297">
        <v>2018</v>
      </c>
    </row>
    <row r="298" spans="1:22">
      <c r="A298">
        <v>10397</v>
      </c>
      <c r="B298" t="s">
        <v>34</v>
      </c>
      <c r="C298">
        <f>1/COUNTIFS(SalesTable[SALES_REP],SalesTable[[#This Row],[SALES_REP]])</f>
        <v>5.3763440860215058E-3</v>
      </c>
      <c r="D298" t="s">
        <v>35</v>
      </c>
      <c r="E298" t="s">
        <v>30</v>
      </c>
      <c r="F298" t="str">
        <f t="shared" si="28"/>
        <v>Castle Lite</v>
      </c>
      <c r="G298">
        <f>1/COUNTIFS(SalesTable[[BRANDS ]],SalesTable[[#This Row],[BRANDS ]])</f>
        <v>6.6666666666666671E-3</v>
      </c>
      <c r="H298">
        <v>180</v>
      </c>
      <c r="I298">
        <v>450</v>
      </c>
      <c r="J298">
        <v>922</v>
      </c>
      <c r="K298">
        <v>414900</v>
      </c>
      <c r="L298">
        <v>248940</v>
      </c>
      <c r="M298">
        <f t="shared" si="29"/>
        <v>0.6</v>
      </c>
      <c r="N298">
        <f t="shared" si="30"/>
        <v>663840</v>
      </c>
      <c r="O298" t="s">
        <v>25</v>
      </c>
      <c r="P298" t="str">
        <f t="shared" si="31"/>
        <v>Anglophone</v>
      </c>
      <c r="Q298" t="s">
        <v>32</v>
      </c>
      <c r="R298" t="str">
        <f t="shared" si="34"/>
        <v>South South</v>
      </c>
      <c r="S298" t="s">
        <v>56</v>
      </c>
      <c r="T298" t="str">
        <f t="shared" si="32"/>
        <v>Sep</v>
      </c>
      <c r="U298" t="str">
        <f t="shared" si="33"/>
        <v>Q3</v>
      </c>
      <c r="V298">
        <v>2017</v>
      </c>
    </row>
    <row r="299" spans="1:22">
      <c r="A299">
        <v>10398</v>
      </c>
      <c r="B299" t="s">
        <v>54</v>
      </c>
      <c r="C299">
        <f>1/COUNTIFS(SalesTable[SALES_REP],SalesTable[[#This Row],[SALES_REP]])</f>
        <v>1.2658227848101266E-2</v>
      </c>
      <c r="D299" t="s">
        <v>55</v>
      </c>
      <c r="E299" t="s">
        <v>36</v>
      </c>
      <c r="F299" t="str">
        <f t="shared" si="28"/>
        <v>Eagle Lager</v>
      </c>
      <c r="G299">
        <f>1/COUNTIFS(SalesTable[[BRANDS ]],SalesTable[[#This Row],[BRANDS ]])</f>
        <v>6.6666666666666671E-3</v>
      </c>
      <c r="H299">
        <v>170</v>
      </c>
      <c r="I299">
        <v>250</v>
      </c>
      <c r="J299">
        <v>957</v>
      </c>
      <c r="K299">
        <v>239250</v>
      </c>
      <c r="L299">
        <v>76560</v>
      </c>
      <c r="M299">
        <f t="shared" si="29"/>
        <v>0.32</v>
      </c>
      <c r="N299">
        <f t="shared" si="30"/>
        <v>315810</v>
      </c>
      <c r="O299" t="s">
        <v>31</v>
      </c>
      <c r="P299" t="str">
        <f t="shared" si="31"/>
        <v>Francophone</v>
      </c>
      <c r="Q299" t="s">
        <v>38</v>
      </c>
      <c r="R299" t="str">
        <f t="shared" si="34"/>
        <v>North West</v>
      </c>
      <c r="S299" t="s">
        <v>59</v>
      </c>
      <c r="T299" t="str">
        <f t="shared" si="32"/>
        <v>Oct</v>
      </c>
      <c r="U299" t="str">
        <f t="shared" si="33"/>
        <v>Q4</v>
      </c>
      <c r="V299">
        <v>2019</v>
      </c>
    </row>
    <row r="300" spans="1:22">
      <c r="A300">
        <v>10399</v>
      </c>
      <c r="B300" t="s">
        <v>66</v>
      </c>
      <c r="C300">
        <f>1/COUNTIFS(SalesTable[SALES_REP],SalesTable[[#This Row],[SALES_REP]])</f>
        <v>1.4492753623188406E-2</v>
      </c>
      <c r="D300" t="s">
        <v>67</v>
      </c>
      <c r="E300" t="s">
        <v>42</v>
      </c>
      <c r="F300" t="str">
        <f t="shared" si="28"/>
        <v>Hero</v>
      </c>
      <c r="G300">
        <f>1/COUNTIFS(SalesTable[[BRANDS ]],SalesTable[[#This Row],[BRANDS ]])</f>
        <v>6.7114093959731542E-3</v>
      </c>
      <c r="H300">
        <v>150</v>
      </c>
      <c r="I300">
        <v>200</v>
      </c>
      <c r="J300">
        <v>958</v>
      </c>
      <c r="K300">
        <v>191600</v>
      </c>
      <c r="L300">
        <v>47900</v>
      </c>
      <c r="M300">
        <f t="shared" si="29"/>
        <v>0.25</v>
      </c>
      <c r="N300">
        <f t="shared" si="30"/>
        <v>239500</v>
      </c>
      <c r="O300" t="s">
        <v>37</v>
      </c>
      <c r="P300" t="str">
        <f t="shared" si="31"/>
        <v>Francophone</v>
      </c>
      <c r="Q300" t="s">
        <v>44</v>
      </c>
      <c r="R300" t="str">
        <f t="shared" si="34"/>
        <v>North Central</v>
      </c>
      <c r="S300" t="s">
        <v>62</v>
      </c>
      <c r="T300" t="str">
        <f t="shared" si="32"/>
        <v>Nov</v>
      </c>
      <c r="U300" t="str">
        <f t="shared" si="33"/>
        <v>Q4</v>
      </c>
      <c r="V300">
        <v>2018</v>
      </c>
    </row>
    <row r="301" spans="1:22">
      <c r="A301">
        <v>10400</v>
      </c>
      <c r="B301" t="s">
        <v>28</v>
      </c>
      <c r="C301">
        <f>1/COUNTIFS(SalesTable[SALES_REP],SalesTable[[#This Row],[SALES_REP]])</f>
        <v>9.3457943925233638E-3</v>
      </c>
      <c r="D301" t="s">
        <v>29</v>
      </c>
      <c r="E301" t="s">
        <v>46</v>
      </c>
      <c r="F301" t="str">
        <f t="shared" si="28"/>
        <v>Beta Malt</v>
      </c>
      <c r="G301">
        <f>1/COUNTIFS(SalesTable[[BRANDS ]],SalesTable[[#This Row],[BRANDS ]])</f>
        <v>6.7114093959731542E-3</v>
      </c>
      <c r="H301">
        <v>80</v>
      </c>
      <c r="I301">
        <v>150</v>
      </c>
      <c r="J301">
        <v>784</v>
      </c>
      <c r="K301">
        <v>117600</v>
      </c>
      <c r="L301">
        <v>54880</v>
      </c>
      <c r="M301">
        <f t="shared" si="29"/>
        <v>0.46666666666666667</v>
      </c>
      <c r="N301">
        <f t="shared" si="30"/>
        <v>172480</v>
      </c>
      <c r="O301" t="s">
        <v>43</v>
      </c>
      <c r="P301" t="str">
        <f t="shared" si="31"/>
        <v>Francophone</v>
      </c>
      <c r="Q301" t="s">
        <v>47</v>
      </c>
      <c r="R301" t="str">
        <f t="shared" si="34"/>
        <v>North Central</v>
      </c>
      <c r="S301" t="s">
        <v>63</v>
      </c>
      <c r="T301" t="str">
        <f t="shared" si="32"/>
        <v>Dec</v>
      </c>
      <c r="U301" t="str">
        <f t="shared" si="33"/>
        <v>Q4</v>
      </c>
      <c r="V301">
        <v>2018</v>
      </c>
    </row>
    <row r="302" spans="1:22">
      <c r="A302">
        <v>10401</v>
      </c>
      <c r="B302" t="s">
        <v>22</v>
      </c>
      <c r="C302">
        <f>1/COUNTIFS(SalesTable[SALES_REP],SalesTable[[#This Row],[SALES_REP]])</f>
        <v>8.4745762711864406E-3</v>
      </c>
      <c r="D302" t="s">
        <v>23</v>
      </c>
      <c r="E302" t="s">
        <v>51</v>
      </c>
      <c r="F302" t="str">
        <f t="shared" si="28"/>
        <v>Grand Malt</v>
      </c>
      <c r="G302">
        <f>1/COUNTIFS(SalesTable[[BRANDS ]],SalesTable[[#This Row],[BRANDS ]])</f>
        <v>6.7114093959731542E-3</v>
      </c>
      <c r="H302">
        <v>90</v>
      </c>
      <c r="I302">
        <v>150</v>
      </c>
      <c r="J302">
        <v>966</v>
      </c>
      <c r="K302">
        <v>144900</v>
      </c>
      <c r="L302">
        <v>57960</v>
      </c>
      <c r="M302">
        <f t="shared" si="29"/>
        <v>0.4</v>
      </c>
      <c r="N302">
        <f t="shared" si="30"/>
        <v>202860</v>
      </c>
      <c r="O302" t="s">
        <v>19</v>
      </c>
      <c r="P302" t="str">
        <f t="shared" si="31"/>
        <v>Anglophone</v>
      </c>
      <c r="Q302" t="s">
        <v>20</v>
      </c>
      <c r="R302" t="str">
        <f t="shared" si="34"/>
        <v>South East</v>
      </c>
      <c r="S302" t="s">
        <v>21</v>
      </c>
      <c r="T302" t="str">
        <f t="shared" si="32"/>
        <v>Jan</v>
      </c>
      <c r="U302" t="str">
        <f t="shared" si="33"/>
        <v>Q1</v>
      </c>
      <c r="V302">
        <v>2019</v>
      </c>
    </row>
    <row r="303" spans="1:22">
      <c r="A303">
        <v>10402</v>
      </c>
      <c r="B303" t="s">
        <v>28</v>
      </c>
      <c r="C303">
        <f>1/COUNTIFS(SalesTable[SALES_REP],SalesTable[[#This Row],[SALES_REP]])</f>
        <v>9.3457943925233638E-3</v>
      </c>
      <c r="D303" t="s">
        <v>29</v>
      </c>
      <c r="E303" t="s">
        <v>18</v>
      </c>
      <c r="F303" t="str">
        <f t="shared" si="28"/>
        <v>Trophy</v>
      </c>
      <c r="G303">
        <f>1/COUNTIFS(SalesTable[[BRANDS ]],SalesTable[[#This Row],[BRANDS ]])</f>
        <v>6.6666666666666671E-3</v>
      </c>
      <c r="H303">
        <v>150</v>
      </c>
      <c r="I303">
        <v>200</v>
      </c>
      <c r="J303">
        <v>784</v>
      </c>
      <c r="K303">
        <v>156800</v>
      </c>
      <c r="L303">
        <v>39200</v>
      </c>
      <c r="M303">
        <f t="shared" si="29"/>
        <v>0.25</v>
      </c>
      <c r="N303">
        <f t="shared" si="30"/>
        <v>196000</v>
      </c>
      <c r="O303" t="s">
        <v>25</v>
      </c>
      <c r="P303" t="str">
        <f t="shared" si="31"/>
        <v>Anglophone</v>
      </c>
      <c r="Q303" t="s">
        <v>26</v>
      </c>
      <c r="R303" t="str">
        <f t="shared" si="34"/>
        <v>West</v>
      </c>
      <c r="S303" t="s">
        <v>27</v>
      </c>
      <c r="T303" t="str">
        <f t="shared" si="32"/>
        <v>Feb</v>
      </c>
      <c r="U303" t="str">
        <f t="shared" si="33"/>
        <v>Q1</v>
      </c>
      <c r="V303">
        <v>2018</v>
      </c>
    </row>
    <row r="304" spans="1:22">
      <c r="A304">
        <v>10403</v>
      </c>
      <c r="B304" t="s">
        <v>49</v>
      </c>
      <c r="C304">
        <f>1/COUNTIFS(SalesTable[SALES_REP],SalesTable[[#This Row],[SALES_REP]])</f>
        <v>1.7241379310344827E-2</v>
      </c>
      <c r="D304" t="s">
        <v>50</v>
      </c>
      <c r="E304" t="s">
        <v>24</v>
      </c>
      <c r="F304" t="str">
        <f t="shared" si="28"/>
        <v>Budweiser</v>
      </c>
      <c r="G304">
        <f>1/COUNTIFS(SalesTable[[BRANDS ]],SalesTable[[#This Row],[BRANDS ]])</f>
        <v>6.6666666666666671E-3</v>
      </c>
      <c r="H304">
        <v>250</v>
      </c>
      <c r="I304">
        <v>500</v>
      </c>
      <c r="J304">
        <v>998</v>
      </c>
      <c r="K304">
        <v>499000</v>
      </c>
      <c r="L304">
        <v>249500</v>
      </c>
      <c r="M304">
        <f t="shared" si="29"/>
        <v>0.5</v>
      </c>
      <c r="N304">
        <f t="shared" si="30"/>
        <v>748500</v>
      </c>
      <c r="O304" t="s">
        <v>31</v>
      </c>
      <c r="P304" t="str">
        <f t="shared" si="31"/>
        <v>Francophone</v>
      </c>
      <c r="Q304" t="s">
        <v>32</v>
      </c>
      <c r="R304" t="str">
        <f t="shared" si="34"/>
        <v>South South</v>
      </c>
      <c r="S304" t="s">
        <v>33</v>
      </c>
      <c r="T304" t="str">
        <f t="shared" si="32"/>
        <v>Mar</v>
      </c>
      <c r="U304" t="str">
        <f t="shared" si="33"/>
        <v>Q1</v>
      </c>
      <c r="V304">
        <v>2017</v>
      </c>
    </row>
    <row r="305" spans="1:22">
      <c r="A305">
        <v>10404</v>
      </c>
      <c r="B305" t="s">
        <v>40</v>
      </c>
      <c r="C305">
        <f>1/COUNTIFS(SalesTable[SALES_REP],SalesTable[[#This Row],[SALES_REP]])</f>
        <v>9.3457943925233638E-3</v>
      </c>
      <c r="D305" t="s">
        <v>41</v>
      </c>
      <c r="E305" t="s">
        <v>30</v>
      </c>
      <c r="F305" t="str">
        <f t="shared" si="28"/>
        <v>Castle Lite</v>
      </c>
      <c r="G305">
        <f>1/COUNTIFS(SalesTable[[BRANDS ]],SalesTable[[#This Row],[BRANDS ]])</f>
        <v>6.6666666666666671E-3</v>
      </c>
      <c r="H305">
        <v>180</v>
      </c>
      <c r="I305">
        <v>450</v>
      </c>
      <c r="J305">
        <v>951</v>
      </c>
      <c r="K305">
        <v>427950</v>
      </c>
      <c r="L305">
        <v>256770</v>
      </c>
      <c r="M305">
        <f t="shared" si="29"/>
        <v>0.6</v>
      </c>
      <c r="N305">
        <f t="shared" si="30"/>
        <v>684720</v>
      </c>
      <c r="O305" t="s">
        <v>37</v>
      </c>
      <c r="P305" t="str">
        <f t="shared" si="31"/>
        <v>Francophone</v>
      </c>
      <c r="Q305" t="s">
        <v>38</v>
      </c>
      <c r="R305" t="str">
        <f t="shared" si="34"/>
        <v>North West</v>
      </c>
      <c r="S305" t="s">
        <v>39</v>
      </c>
      <c r="T305" t="str">
        <f t="shared" si="32"/>
        <v>Apr</v>
      </c>
      <c r="U305" t="str">
        <f t="shared" si="33"/>
        <v>Q2</v>
      </c>
      <c r="V305">
        <v>2018</v>
      </c>
    </row>
    <row r="306" spans="1:22">
      <c r="A306">
        <v>10405</v>
      </c>
      <c r="B306" t="s">
        <v>16</v>
      </c>
      <c r="C306">
        <f>1/COUNTIFS(SalesTable[SALES_REP],SalesTable[[#This Row],[SALES_REP]])</f>
        <v>7.3529411764705881E-3</v>
      </c>
      <c r="D306" t="s">
        <v>17</v>
      </c>
      <c r="E306" t="s">
        <v>36</v>
      </c>
      <c r="F306" t="str">
        <f t="shared" si="28"/>
        <v>Eagle Lager</v>
      </c>
      <c r="G306">
        <f>1/COUNTIFS(SalesTable[[BRANDS ]],SalesTable[[#This Row],[BRANDS ]])</f>
        <v>6.6666666666666671E-3</v>
      </c>
      <c r="H306">
        <v>170</v>
      </c>
      <c r="I306">
        <v>250</v>
      </c>
      <c r="J306">
        <v>973</v>
      </c>
      <c r="K306">
        <v>243250</v>
      </c>
      <c r="L306">
        <v>77840</v>
      </c>
      <c r="M306">
        <f t="shared" si="29"/>
        <v>0.32</v>
      </c>
      <c r="N306">
        <f t="shared" si="30"/>
        <v>321090</v>
      </c>
      <c r="O306" t="s">
        <v>43</v>
      </c>
      <c r="P306" t="str">
        <f t="shared" si="31"/>
        <v>Francophone</v>
      </c>
      <c r="Q306" t="s">
        <v>44</v>
      </c>
      <c r="R306" t="str">
        <f t="shared" si="34"/>
        <v>North Central</v>
      </c>
      <c r="S306" t="s">
        <v>45</v>
      </c>
      <c r="T306" t="str">
        <f t="shared" si="32"/>
        <v>May</v>
      </c>
      <c r="U306" t="str">
        <f t="shared" si="33"/>
        <v>Q2</v>
      </c>
      <c r="V306">
        <v>2019</v>
      </c>
    </row>
    <row r="307" spans="1:22">
      <c r="A307">
        <v>10406</v>
      </c>
      <c r="B307" t="s">
        <v>16</v>
      </c>
      <c r="C307">
        <f>1/COUNTIFS(SalesTable[SALES_REP],SalesTable[[#This Row],[SALES_REP]])</f>
        <v>7.3529411764705881E-3</v>
      </c>
      <c r="D307" t="s">
        <v>17</v>
      </c>
      <c r="E307" t="s">
        <v>42</v>
      </c>
      <c r="F307" t="str">
        <f t="shared" si="28"/>
        <v>Hero</v>
      </c>
      <c r="G307">
        <f>1/COUNTIFS(SalesTable[[BRANDS ]],SalesTable[[#This Row],[BRANDS ]])</f>
        <v>6.7114093959731542E-3</v>
      </c>
      <c r="H307">
        <v>150</v>
      </c>
      <c r="I307">
        <v>200</v>
      </c>
      <c r="J307">
        <v>704</v>
      </c>
      <c r="K307">
        <v>140800</v>
      </c>
      <c r="L307">
        <v>35200</v>
      </c>
      <c r="M307">
        <f t="shared" si="29"/>
        <v>0.25</v>
      </c>
      <c r="N307">
        <f t="shared" si="30"/>
        <v>176000</v>
      </c>
      <c r="O307" t="s">
        <v>19</v>
      </c>
      <c r="P307" t="str">
        <f t="shared" si="31"/>
        <v>Anglophone</v>
      </c>
      <c r="Q307" t="s">
        <v>47</v>
      </c>
      <c r="R307" t="str">
        <f t="shared" si="34"/>
        <v>North Central</v>
      </c>
      <c r="S307" t="s">
        <v>48</v>
      </c>
      <c r="T307" t="str">
        <f t="shared" si="32"/>
        <v>Jun</v>
      </c>
      <c r="U307" t="str">
        <f t="shared" si="33"/>
        <v>Q2</v>
      </c>
      <c r="V307">
        <v>2017</v>
      </c>
    </row>
    <row r="308" spans="1:22">
      <c r="A308">
        <v>10407</v>
      </c>
      <c r="B308" t="s">
        <v>40</v>
      </c>
      <c r="C308">
        <f>1/COUNTIFS(SalesTable[SALES_REP],SalesTable[[#This Row],[SALES_REP]])</f>
        <v>9.3457943925233638E-3</v>
      </c>
      <c r="D308" t="s">
        <v>41</v>
      </c>
      <c r="E308" t="s">
        <v>46</v>
      </c>
      <c r="F308" t="str">
        <f t="shared" si="28"/>
        <v>Beta Malt</v>
      </c>
      <c r="G308">
        <f>1/COUNTIFS(SalesTable[[BRANDS ]],SalesTable[[#This Row],[BRANDS ]])</f>
        <v>6.7114093959731542E-3</v>
      </c>
      <c r="H308">
        <v>80</v>
      </c>
      <c r="I308">
        <v>150</v>
      </c>
      <c r="J308">
        <v>748</v>
      </c>
      <c r="K308">
        <v>112200</v>
      </c>
      <c r="L308">
        <v>52360</v>
      </c>
      <c r="M308">
        <f t="shared" si="29"/>
        <v>0.46666666666666667</v>
      </c>
      <c r="N308">
        <f t="shared" si="30"/>
        <v>164560</v>
      </c>
      <c r="O308" t="s">
        <v>25</v>
      </c>
      <c r="P308" t="str">
        <f t="shared" si="31"/>
        <v>Anglophone</v>
      </c>
      <c r="Q308" t="s">
        <v>20</v>
      </c>
      <c r="R308" t="str">
        <f t="shared" si="34"/>
        <v>South East</v>
      </c>
      <c r="S308" t="s">
        <v>52</v>
      </c>
      <c r="T308" t="str">
        <f t="shared" si="32"/>
        <v>Jul</v>
      </c>
      <c r="U308" t="str">
        <f t="shared" si="33"/>
        <v>Q3</v>
      </c>
      <c r="V308">
        <v>2019</v>
      </c>
    </row>
    <row r="309" spans="1:22">
      <c r="A309">
        <v>10408</v>
      </c>
      <c r="B309" t="s">
        <v>16</v>
      </c>
      <c r="C309">
        <f>1/COUNTIFS(SalesTable[SALES_REP],SalesTable[[#This Row],[SALES_REP]])</f>
        <v>7.3529411764705881E-3</v>
      </c>
      <c r="D309" t="s">
        <v>17</v>
      </c>
      <c r="E309" t="s">
        <v>51</v>
      </c>
      <c r="F309" t="str">
        <f t="shared" si="28"/>
        <v>Grand Malt</v>
      </c>
      <c r="G309">
        <f>1/COUNTIFS(SalesTable[[BRANDS ]],SalesTable[[#This Row],[BRANDS ]])</f>
        <v>6.7114093959731542E-3</v>
      </c>
      <c r="H309">
        <v>90</v>
      </c>
      <c r="I309">
        <v>150</v>
      </c>
      <c r="J309">
        <v>972</v>
      </c>
      <c r="K309">
        <v>145800</v>
      </c>
      <c r="L309">
        <v>58320</v>
      </c>
      <c r="M309">
        <f t="shared" si="29"/>
        <v>0.4</v>
      </c>
      <c r="N309">
        <f t="shared" si="30"/>
        <v>204120</v>
      </c>
      <c r="O309" t="s">
        <v>31</v>
      </c>
      <c r="P309" t="str">
        <f t="shared" si="31"/>
        <v>Francophone</v>
      </c>
      <c r="Q309" t="s">
        <v>26</v>
      </c>
      <c r="R309" t="str">
        <f t="shared" si="34"/>
        <v>West</v>
      </c>
      <c r="S309" t="s">
        <v>53</v>
      </c>
      <c r="T309" t="str">
        <f t="shared" si="32"/>
        <v>Aug</v>
      </c>
      <c r="U309" t="str">
        <f t="shared" si="33"/>
        <v>Q3</v>
      </c>
      <c r="V309">
        <v>2017</v>
      </c>
    </row>
    <row r="310" spans="1:22">
      <c r="A310">
        <v>10409</v>
      </c>
      <c r="B310" t="s">
        <v>22</v>
      </c>
      <c r="C310">
        <f>1/COUNTIFS(SalesTable[SALES_REP],SalesTable[[#This Row],[SALES_REP]])</f>
        <v>8.4745762711864406E-3</v>
      </c>
      <c r="D310" t="s">
        <v>23</v>
      </c>
      <c r="E310" t="s">
        <v>18</v>
      </c>
      <c r="F310" t="str">
        <f t="shared" si="28"/>
        <v>Trophy</v>
      </c>
      <c r="G310">
        <f>1/COUNTIFS(SalesTable[[BRANDS ]],SalesTable[[#This Row],[BRANDS ]])</f>
        <v>6.6666666666666671E-3</v>
      </c>
      <c r="H310">
        <v>150</v>
      </c>
      <c r="I310">
        <v>200</v>
      </c>
      <c r="J310">
        <v>859</v>
      </c>
      <c r="K310">
        <v>171800</v>
      </c>
      <c r="L310">
        <v>42950</v>
      </c>
      <c r="M310">
        <f t="shared" si="29"/>
        <v>0.25</v>
      </c>
      <c r="N310">
        <f t="shared" si="30"/>
        <v>214750</v>
      </c>
      <c r="O310" t="s">
        <v>37</v>
      </c>
      <c r="P310" t="str">
        <f t="shared" si="31"/>
        <v>Francophone</v>
      </c>
      <c r="Q310" t="s">
        <v>32</v>
      </c>
      <c r="R310" t="str">
        <f t="shared" si="34"/>
        <v>South South</v>
      </c>
      <c r="S310" t="s">
        <v>56</v>
      </c>
      <c r="T310" t="str">
        <f t="shared" si="32"/>
        <v>Sep</v>
      </c>
      <c r="U310" t="str">
        <f t="shared" si="33"/>
        <v>Q3</v>
      </c>
      <c r="V310">
        <v>2017</v>
      </c>
    </row>
    <row r="311" spans="1:22">
      <c r="A311">
        <v>10410</v>
      </c>
      <c r="B311" t="s">
        <v>28</v>
      </c>
      <c r="C311">
        <f>1/COUNTIFS(SalesTable[SALES_REP],SalesTable[[#This Row],[SALES_REP]])</f>
        <v>9.3457943925233638E-3</v>
      </c>
      <c r="D311" t="s">
        <v>29</v>
      </c>
      <c r="E311" t="s">
        <v>24</v>
      </c>
      <c r="F311" t="str">
        <f t="shared" si="28"/>
        <v>Budweiser</v>
      </c>
      <c r="G311">
        <f>1/COUNTIFS(SalesTable[[BRANDS ]],SalesTable[[#This Row],[BRANDS ]])</f>
        <v>6.6666666666666671E-3</v>
      </c>
      <c r="H311">
        <v>250</v>
      </c>
      <c r="I311">
        <v>500</v>
      </c>
      <c r="J311">
        <v>825</v>
      </c>
      <c r="K311">
        <v>412500</v>
      </c>
      <c r="L311">
        <v>206250</v>
      </c>
      <c r="M311">
        <f t="shared" si="29"/>
        <v>0.5</v>
      </c>
      <c r="N311">
        <f t="shared" si="30"/>
        <v>618750</v>
      </c>
      <c r="O311" t="s">
        <v>43</v>
      </c>
      <c r="P311" t="str">
        <f t="shared" si="31"/>
        <v>Francophone</v>
      </c>
      <c r="Q311" t="s">
        <v>38</v>
      </c>
      <c r="R311" t="str">
        <f t="shared" si="34"/>
        <v>North West</v>
      </c>
      <c r="S311" t="s">
        <v>59</v>
      </c>
      <c r="T311" t="str">
        <f t="shared" si="32"/>
        <v>Oct</v>
      </c>
      <c r="U311" t="str">
        <f t="shared" si="33"/>
        <v>Q4</v>
      </c>
      <c r="V311">
        <v>2017</v>
      </c>
    </row>
    <row r="312" spans="1:22">
      <c r="A312">
        <v>10411</v>
      </c>
      <c r="B312" t="s">
        <v>34</v>
      </c>
      <c r="C312">
        <f>1/COUNTIFS(SalesTable[SALES_REP],SalesTable[[#This Row],[SALES_REP]])</f>
        <v>5.3763440860215058E-3</v>
      </c>
      <c r="D312" t="s">
        <v>35</v>
      </c>
      <c r="E312" t="s">
        <v>30</v>
      </c>
      <c r="F312" t="str">
        <f t="shared" si="28"/>
        <v>Castle Lite</v>
      </c>
      <c r="G312">
        <f>1/COUNTIFS(SalesTable[[BRANDS ]],SalesTable[[#This Row],[BRANDS ]])</f>
        <v>6.6666666666666671E-3</v>
      </c>
      <c r="H312">
        <v>180</v>
      </c>
      <c r="I312">
        <v>450</v>
      </c>
      <c r="J312">
        <v>997</v>
      </c>
      <c r="K312">
        <v>448650</v>
      </c>
      <c r="L312">
        <v>269190</v>
      </c>
      <c r="M312">
        <f t="shared" si="29"/>
        <v>0.6</v>
      </c>
      <c r="N312">
        <f t="shared" si="30"/>
        <v>717840</v>
      </c>
      <c r="O312" t="s">
        <v>19</v>
      </c>
      <c r="P312" t="str">
        <f t="shared" si="31"/>
        <v>Anglophone</v>
      </c>
      <c r="Q312" t="s">
        <v>44</v>
      </c>
      <c r="R312" t="str">
        <f t="shared" si="34"/>
        <v>North Central</v>
      </c>
      <c r="S312" t="s">
        <v>62</v>
      </c>
      <c r="T312" t="str">
        <f t="shared" si="32"/>
        <v>Nov</v>
      </c>
      <c r="U312" t="str">
        <f t="shared" si="33"/>
        <v>Q4</v>
      </c>
      <c r="V312">
        <v>2019</v>
      </c>
    </row>
    <row r="313" spans="1:22">
      <c r="A313">
        <v>10412</v>
      </c>
      <c r="B313" t="s">
        <v>40</v>
      </c>
      <c r="C313">
        <f>1/COUNTIFS(SalesTable[SALES_REP],SalesTable[[#This Row],[SALES_REP]])</f>
        <v>9.3457943925233638E-3</v>
      </c>
      <c r="D313" t="s">
        <v>41</v>
      </c>
      <c r="E313" t="s">
        <v>36</v>
      </c>
      <c r="F313" t="str">
        <f t="shared" si="28"/>
        <v>Eagle Lager</v>
      </c>
      <c r="G313">
        <f>1/COUNTIFS(SalesTable[[BRANDS ]],SalesTable[[#This Row],[BRANDS ]])</f>
        <v>6.6666666666666671E-3</v>
      </c>
      <c r="H313">
        <v>170</v>
      </c>
      <c r="I313">
        <v>250</v>
      </c>
      <c r="J313">
        <v>789</v>
      </c>
      <c r="K313">
        <v>197250</v>
      </c>
      <c r="L313">
        <v>63120</v>
      </c>
      <c r="M313">
        <f t="shared" si="29"/>
        <v>0.32</v>
      </c>
      <c r="N313">
        <f t="shared" si="30"/>
        <v>260370</v>
      </c>
      <c r="O313" t="s">
        <v>25</v>
      </c>
      <c r="P313" t="str">
        <f t="shared" si="31"/>
        <v>Anglophone</v>
      </c>
      <c r="Q313" t="s">
        <v>47</v>
      </c>
      <c r="R313" t="str">
        <f t="shared" si="34"/>
        <v>North Central</v>
      </c>
      <c r="S313" t="s">
        <v>63</v>
      </c>
      <c r="T313" t="str">
        <f t="shared" si="32"/>
        <v>Dec</v>
      </c>
      <c r="U313" t="str">
        <f t="shared" si="33"/>
        <v>Q4</v>
      </c>
      <c r="V313">
        <v>2019</v>
      </c>
    </row>
    <row r="314" spans="1:22">
      <c r="A314">
        <v>10413</v>
      </c>
      <c r="B314" t="s">
        <v>16</v>
      </c>
      <c r="C314">
        <f>1/COUNTIFS(SalesTable[SALES_REP],SalesTable[[#This Row],[SALES_REP]])</f>
        <v>7.3529411764705881E-3</v>
      </c>
      <c r="D314" t="s">
        <v>17</v>
      </c>
      <c r="E314" t="s">
        <v>42</v>
      </c>
      <c r="F314" t="str">
        <f t="shared" si="28"/>
        <v>Hero</v>
      </c>
      <c r="G314">
        <f>1/COUNTIFS(SalesTable[[BRANDS ]],SalesTable[[#This Row],[BRANDS ]])</f>
        <v>6.7114093959731542E-3</v>
      </c>
      <c r="H314">
        <v>150</v>
      </c>
      <c r="I314">
        <v>200</v>
      </c>
      <c r="J314">
        <v>934</v>
      </c>
      <c r="K314">
        <v>186800</v>
      </c>
      <c r="L314">
        <v>46700</v>
      </c>
      <c r="M314">
        <f t="shared" si="29"/>
        <v>0.25</v>
      </c>
      <c r="N314">
        <f t="shared" si="30"/>
        <v>233500</v>
      </c>
      <c r="O314" t="s">
        <v>31</v>
      </c>
      <c r="P314" t="str">
        <f t="shared" si="31"/>
        <v>Francophone</v>
      </c>
      <c r="Q314" t="s">
        <v>20</v>
      </c>
      <c r="R314" t="str">
        <f t="shared" si="34"/>
        <v>South East</v>
      </c>
      <c r="S314" t="s">
        <v>21</v>
      </c>
      <c r="T314" t="str">
        <f t="shared" si="32"/>
        <v>Jan</v>
      </c>
      <c r="U314" t="str">
        <f t="shared" si="33"/>
        <v>Q1</v>
      </c>
      <c r="V314">
        <v>2019</v>
      </c>
    </row>
    <row r="315" spans="1:22">
      <c r="A315">
        <v>10414</v>
      </c>
      <c r="B315" t="s">
        <v>49</v>
      </c>
      <c r="C315">
        <f>1/COUNTIFS(SalesTable[SALES_REP],SalesTable[[#This Row],[SALES_REP]])</f>
        <v>1.7241379310344827E-2</v>
      </c>
      <c r="D315" t="s">
        <v>50</v>
      </c>
      <c r="E315" t="s">
        <v>46</v>
      </c>
      <c r="F315" t="str">
        <f t="shared" si="28"/>
        <v>Beta Malt</v>
      </c>
      <c r="G315">
        <f>1/COUNTIFS(SalesTable[[BRANDS ]],SalesTable[[#This Row],[BRANDS ]])</f>
        <v>6.7114093959731542E-3</v>
      </c>
      <c r="H315">
        <v>80</v>
      </c>
      <c r="I315">
        <v>150</v>
      </c>
      <c r="J315">
        <v>773</v>
      </c>
      <c r="K315">
        <v>115950</v>
      </c>
      <c r="L315">
        <v>54110</v>
      </c>
      <c r="M315">
        <f t="shared" si="29"/>
        <v>0.46666666666666667</v>
      </c>
      <c r="N315">
        <f t="shared" si="30"/>
        <v>170060</v>
      </c>
      <c r="O315" t="s">
        <v>37</v>
      </c>
      <c r="P315" t="str">
        <f t="shared" si="31"/>
        <v>Francophone</v>
      </c>
      <c r="Q315" t="s">
        <v>26</v>
      </c>
      <c r="R315" t="str">
        <f t="shared" si="34"/>
        <v>West</v>
      </c>
      <c r="S315" t="s">
        <v>27</v>
      </c>
      <c r="T315" t="str">
        <f t="shared" si="32"/>
        <v>Feb</v>
      </c>
      <c r="U315" t="str">
        <f t="shared" si="33"/>
        <v>Q1</v>
      </c>
      <c r="V315">
        <v>2017</v>
      </c>
    </row>
    <row r="316" spans="1:22">
      <c r="A316">
        <v>10415</v>
      </c>
      <c r="B316" t="s">
        <v>34</v>
      </c>
      <c r="C316">
        <f>1/COUNTIFS(SalesTable[SALES_REP],SalesTable[[#This Row],[SALES_REP]])</f>
        <v>5.3763440860215058E-3</v>
      </c>
      <c r="D316" t="s">
        <v>35</v>
      </c>
      <c r="E316" t="s">
        <v>51</v>
      </c>
      <c r="F316" t="str">
        <f t="shared" si="28"/>
        <v>Grand Malt</v>
      </c>
      <c r="G316">
        <f>1/COUNTIFS(SalesTable[[BRANDS ]],SalesTable[[#This Row],[BRANDS ]])</f>
        <v>6.7114093959731542E-3</v>
      </c>
      <c r="H316">
        <v>90</v>
      </c>
      <c r="I316">
        <v>150</v>
      </c>
      <c r="J316">
        <v>786</v>
      </c>
      <c r="K316">
        <v>117900</v>
      </c>
      <c r="L316">
        <v>47160</v>
      </c>
      <c r="M316">
        <f t="shared" si="29"/>
        <v>0.4</v>
      </c>
      <c r="N316">
        <f t="shared" si="30"/>
        <v>165060</v>
      </c>
      <c r="O316" t="s">
        <v>43</v>
      </c>
      <c r="P316" t="str">
        <f t="shared" si="31"/>
        <v>Francophone</v>
      </c>
      <c r="Q316" t="s">
        <v>32</v>
      </c>
      <c r="R316" t="str">
        <f t="shared" si="34"/>
        <v>South South</v>
      </c>
      <c r="S316" t="s">
        <v>33</v>
      </c>
      <c r="T316" t="str">
        <f t="shared" si="32"/>
        <v>Mar</v>
      </c>
      <c r="U316" t="str">
        <f t="shared" si="33"/>
        <v>Q1</v>
      </c>
      <c r="V316">
        <v>2017</v>
      </c>
    </row>
    <row r="317" spans="1:22">
      <c r="A317">
        <v>10416</v>
      </c>
      <c r="B317" t="s">
        <v>54</v>
      </c>
      <c r="C317">
        <f>1/COUNTIFS(SalesTable[SALES_REP],SalesTable[[#This Row],[SALES_REP]])</f>
        <v>1.2658227848101266E-2</v>
      </c>
      <c r="D317" t="s">
        <v>55</v>
      </c>
      <c r="E317" t="s">
        <v>18</v>
      </c>
      <c r="F317" t="str">
        <f t="shared" si="28"/>
        <v>Trophy</v>
      </c>
      <c r="G317">
        <f>1/COUNTIFS(SalesTable[[BRANDS ]],SalesTable[[#This Row],[BRANDS ]])</f>
        <v>6.6666666666666671E-3</v>
      </c>
      <c r="H317">
        <v>150</v>
      </c>
      <c r="I317">
        <v>200</v>
      </c>
      <c r="J317">
        <v>991</v>
      </c>
      <c r="K317">
        <v>198200</v>
      </c>
      <c r="L317">
        <v>49550</v>
      </c>
      <c r="M317">
        <f t="shared" si="29"/>
        <v>0.25</v>
      </c>
      <c r="N317">
        <f t="shared" si="30"/>
        <v>247750</v>
      </c>
      <c r="O317" t="s">
        <v>19</v>
      </c>
      <c r="P317" t="str">
        <f t="shared" si="31"/>
        <v>Anglophone</v>
      </c>
      <c r="Q317" t="s">
        <v>38</v>
      </c>
      <c r="R317" t="str">
        <f t="shared" si="34"/>
        <v>North West</v>
      </c>
      <c r="S317" t="s">
        <v>39</v>
      </c>
      <c r="T317" t="str">
        <f t="shared" si="32"/>
        <v>Apr</v>
      </c>
      <c r="U317" t="str">
        <f t="shared" si="33"/>
        <v>Q2</v>
      </c>
      <c r="V317">
        <v>2017</v>
      </c>
    </row>
    <row r="318" spans="1:22">
      <c r="A318">
        <v>10417</v>
      </c>
      <c r="B318" t="s">
        <v>57</v>
      </c>
      <c r="C318">
        <f>1/COUNTIFS(SalesTable[SALES_REP],SalesTable[[#This Row],[SALES_REP]])</f>
        <v>2.0408163265306121E-2</v>
      </c>
      <c r="D318" t="s">
        <v>58</v>
      </c>
      <c r="E318" t="s">
        <v>24</v>
      </c>
      <c r="F318" t="str">
        <f t="shared" si="28"/>
        <v>Budweiser</v>
      </c>
      <c r="G318">
        <f>1/COUNTIFS(SalesTable[[BRANDS ]],SalesTable[[#This Row],[BRANDS ]])</f>
        <v>6.6666666666666671E-3</v>
      </c>
      <c r="H318">
        <v>250</v>
      </c>
      <c r="I318">
        <v>500</v>
      </c>
      <c r="J318">
        <v>886</v>
      </c>
      <c r="K318">
        <v>443000</v>
      </c>
      <c r="L318">
        <v>221500</v>
      </c>
      <c r="M318">
        <f t="shared" si="29"/>
        <v>0.5</v>
      </c>
      <c r="N318">
        <f t="shared" si="30"/>
        <v>664500</v>
      </c>
      <c r="O318" t="s">
        <v>25</v>
      </c>
      <c r="P318" t="str">
        <f t="shared" si="31"/>
        <v>Anglophone</v>
      </c>
      <c r="Q318" t="s">
        <v>44</v>
      </c>
      <c r="R318" t="str">
        <f t="shared" si="34"/>
        <v>North Central</v>
      </c>
      <c r="S318" t="s">
        <v>45</v>
      </c>
      <c r="T318" t="str">
        <f t="shared" si="32"/>
        <v>May</v>
      </c>
      <c r="U318" t="str">
        <f t="shared" si="33"/>
        <v>Q2</v>
      </c>
      <c r="V318">
        <v>2017</v>
      </c>
    </row>
    <row r="319" spans="1:22">
      <c r="A319">
        <v>10418</v>
      </c>
      <c r="B319" t="s">
        <v>60</v>
      </c>
      <c r="C319">
        <f>1/COUNTIFS(SalesTable[SALES_REP],SalesTable[[#This Row],[SALES_REP]])</f>
        <v>1.4492753623188406E-2</v>
      </c>
      <c r="D319" t="s">
        <v>61</v>
      </c>
      <c r="E319" t="s">
        <v>30</v>
      </c>
      <c r="F319" t="str">
        <f t="shared" si="28"/>
        <v>Castle Lite</v>
      </c>
      <c r="G319">
        <f>1/COUNTIFS(SalesTable[[BRANDS ]],SalesTable[[#This Row],[BRANDS ]])</f>
        <v>6.6666666666666671E-3</v>
      </c>
      <c r="H319">
        <v>180</v>
      </c>
      <c r="I319">
        <v>450</v>
      </c>
      <c r="J319">
        <v>987</v>
      </c>
      <c r="K319">
        <v>444150</v>
      </c>
      <c r="L319">
        <v>266490</v>
      </c>
      <c r="M319">
        <f t="shared" si="29"/>
        <v>0.6</v>
      </c>
      <c r="N319">
        <f t="shared" si="30"/>
        <v>710640</v>
      </c>
      <c r="O319" t="s">
        <v>31</v>
      </c>
      <c r="P319" t="str">
        <f t="shared" si="31"/>
        <v>Francophone</v>
      </c>
      <c r="Q319" t="s">
        <v>47</v>
      </c>
      <c r="R319" t="str">
        <f t="shared" si="34"/>
        <v>North Central</v>
      </c>
      <c r="S319" t="s">
        <v>48</v>
      </c>
      <c r="T319" t="str">
        <f t="shared" si="32"/>
        <v>Jun</v>
      </c>
      <c r="U319" t="str">
        <f t="shared" si="33"/>
        <v>Q2</v>
      </c>
      <c r="V319">
        <v>2018</v>
      </c>
    </row>
    <row r="320" spans="1:22">
      <c r="A320">
        <v>10419</v>
      </c>
      <c r="B320" t="s">
        <v>34</v>
      </c>
      <c r="C320">
        <f>1/COUNTIFS(SalesTable[SALES_REP],SalesTable[[#This Row],[SALES_REP]])</f>
        <v>5.3763440860215058E-3</v>
      </c>
      <c r="D320" t="s">
        <v>35</v>
      </c>
      <c r="E320" t="s">
        <v>36</v>
      </c>
      <c r="F320" t="str">
        <f t="shared" si="28"/>
        <v>Eagle Lager</v>
      </c>
      <c r="G320">
        <f>1/COUNTIFS(SalesTable[[BRANDS ]],SalesTable[[#This Row],[BRANDS ]])</f>
        <v>6.6666666666666671E-3</v>
      </c>
      <c r="H320">
        <v>170</v>
      </c>
      <c r="I320">
        <v>250</v>
      </c>
      <c r="J320">
        <v>772</v>
      </c>
      <c r="K320">
        <v>193000</v>
      </c>
      <c r="L320">
        <v>61760</v>
      </c>
      <c r="M320">
        <f t="shared" si="29"/>
        <v>0.32</v>
      </c>
      <c r="N320">
        <f t="shared" si="30"/>
        <v>254760</v>
      </c>
      <c r="O320" t="s">
        <v>37</v>
      </c>
      <c r="P320" t="str">
        <f t="shared" si="31"/>
        <v>Francophone</v>
      </c>
      <c r="Q320" t="s">
        <v>20</v>
      </c>
      <c r="R320" t="str">
        <f t="shared" si="34"/>
        <v>South East</v>
      </c>
      <c r="S320" t="s">
        <v>52</v>
      </c>
      <c r="T320" t="str">
        <f t="shared" si="32"/>
        <v>Jul</v>
      </c>
      <c r="U320" t="str">
        <f t="shared" si="33"/>
        <v>Q3</v>
      </c>
      <c r="V320">
        <v>2018</v>
      </c>
    </row>
    <row r="321" spans="1:22">
      <c r="A321">
        <v>10420</v>
      </c>
      <c r="B321" t="s">
        <v>64</v>
      </c>
      <c r="C321">
        <f>1/COUNTIFS(SalesTable[SALES_REP],SalesTable[[#This Row],[SALES_REP]])</f>
        <v>1.4492753623188406E-2</v>
      </c>
      <c r="D321" t="s">
        <v>65</v>
      </c>
      <c r="E321" t="s">
        <v>42</v>
      </c>
      <c r="F321" t="str">
        <f t="shared" si="28"/>
        <v>Hero</v>
      </c>
      <c r="G321">
        <f>1/COUNTIFS(SalesTable[[BRANDS ]],SalesTable[[#This Row],[BRANDS ]])</f>
        <v>6.7114093959731542E-3</v>
      </c>
      <c r="H321">
        <v>150</v>
      </c>
      <c r="I321">
        <v>200</v>
      </c>
      <c r="J321">
        <v>760</v>
      </c>
      <c r="K321">
        <v>152000</v>
      </c>
      <c r="L321">
        <v>38000</v>
      </c>
      <c r="M321">
        <f t="shared" si="29"/>
        <v>0.25</v>
      </c>
      <c r="N321">
        <f t="shared" si="30"/>
        <v>190000</v>
      </c>
      <c r="O321" t="s">
        <v>43</v>
      </c>
      <c r="P321" t="str">
        <f t="shared" si="31"/>
        <v>Francophone</v>
      </c>
      <c r="Q321" t="s">
        <v>26</v>
      </c>
      <c r="R321" t="str">
        <f t="shared" si="34"/>
        <v>West</v>
      </c>
      <c r="S321" t="s">
        <v>53</v>
      </c>
      <c r="T321" t="str">
        <f t="shared" si="32"/>
        <v>Aug</v>
      </c>
      <c r="U321" t="str">
        <f t="shared" si="33"/>
        <v>Q3</v>
      </c>
      <c r="V321">
        <v>2018</v>
      </c>
    </row>
    <row r="322" spans="1:22">
      <c r="A322">
        <v>10421</v>
      </c>
      <c r="B322" t="s">
        <v>34</v>
      </c>
      <c r="C322">
        <f>1/COUNTIFS(SalesTable[SALES_REP],SalesTable[[#This Row],[SALES_REP]])</f>
        <v>5.3763440860215058E-3</v>
      </c>
      <c r="D322" t="s">
        <v>35</v>
      </c>
      <c r="E322" t="s">
        <v>46</v>
      </c>
      <c r="F322" t="str">
        <f t="shared" ref="F322:F385" si="35">PROPER(E322)</f>
        <v>Beta Malt</v>
      </c>
      <c r="G322">
        <f>1/COUNTIFS(SalesTable[[BRANDS ]],SalesTable[[#This Row],[BRANDS ]])</f>
        <v>6.7114093959731542E-3</v>
      </c>
      <c r="H322">
        <v>80</v>
      </c>
      <c r="I322">
        <v>150</v>
      </c>
      <c r="J322">
        <v>778</v>
      </c>
      <c r="K322">
        <v>116700</v>
      </c>
      <c r="L322">
        <v>54460</v>
      </c>
      <c r="M322">
        <f t="shared" ref="M322:M385" si="36">L322/K322</f>
        <v>0.46666666666666667</v>
      </c>
      <c r="N322">
        <f t="shared" ref="N322:N385" si="37">SUM(K322,L322)</f>
        <v>171160</v>
      </c>
      <c r="O322" t="s">
        <v>19</v>
      </c>
      <c r="P322" t="str">
        <f t="shared" ref="P322:P385" si="38">IF(O322 = "Ghana", "Anglophone", IF(O322= "Nigeria", "Anglophone", "Francophone"))</f>
        <v>Anglophone</v>
      </c>
      <c r="Q322" t="s">
        <v>32</v>
      </c>
      <c r="R322" t="str">
        <f t="shared" si="34"/>
        <v>South South</v>
      </c>
      <c r="S322" t="s">
        <v>56</v>
      </c>
      <c r="T322" t="str">
        <f t="shared" ref="T322:T385" si="39">LEFT(S322, 3)</f>
        <v>Sep</v>
      </c>
      <c r="U322" t="str">
        <f t="shared" ref="U322:U385" si="40">IF(S322="October","Q4",IF(S322="November","Q4",IF(S322="December","Q4",IF(S322="September", "Q3",IF(S322="August", "Q3", IF(S322="July", "Q3",IF(S322="June", "Q2",IF(S322="May", "Q2", IF(S322="April", "Q2","Q1")))))))))</f>
        <v>Q3</v>
      </c>
      <c r="V322">
        <v>2017</v>
      </c>
    </row>
    <row r="323" spans="1:22">
      <c r="A323">
        <v>10422</v>
      </c>
      <c r="B323" t="s">
        <v>16</v>
      </c>
      <c r="C323">
        <f>1/COUNTIFS(SalesTable[SALES_REP],SalesTable[[#This Row],[SALES_REP]])</f>
        <v>7.3529411764705881E-3</v>
      </c>
      <c r="D323" t="s">
        <v>17</v>
      </c>
      <c r="E323" t="s">
        <v>51</v>
      </c>
      <c r="F323" t="str">
        <f t="shared" si="35"/>
        <v>Grand Malt</v>
      </c>
      <c r="G323">
        <f>1/COUNTIFS(SalesTable[[BRANDS ]],SalesTable[[#This Row],[BRANDS ]])</f>
        <v>6.7114093959731542E-3</v>
      </c>
      <c r="H323">
        <v>90</v>
      </c>
      <c r="I323">
        <v>150</v>
      </c>
      <c r="J323">
        <v>716</v>
      </c>
      <c r="K323">
        <v>107400</v>
      </c>
      <c r="L323">
        <v>42960</v>
      </c>
      <c r="M323">
        <f t="shared" si="36"/>
        <v>0.4</v>
      </c>
      <c r="N323">
        <f t="shared" si="37"/>
        <v>150360</v>
      </c>
      <c r="O323" t="s">
        <v>25</v>
      </c>
      <c r="P323" t="str">
        <f t="shared" si="38"/>
        <v>Anglophone</v>
      </c>
      <c r="Q323" t="s">
        <v>38</v>
      </c>
      <c r="R323" t="str">
        <f t="shared" ref="R323:R386" si="41">IF(Q323="Southeast","South East",IF(Q323="west","West",IF(Q323="southsouth","South South",IF(Q323="northwest","North West",IF(Q323="northeast","North East","North Central")))))</f>
        <v>North West</v>
      </c>
      <c r="S323" t="s">
        <v>59</v>
      </c>
      <c r="T323" t="str">
        <f t="shared" si="39"/>
        <v>Oct</v>
      </c>
      <c r="U323" t="str">
        <f t="shared" si="40"/>
        <v>Q4</v>
      </c>
      <c r="V323">
        <v>2019</v>
      </c>
    </row>
    <row r="324" spans="1:22">
      <c r="A324">
        <v>10423</v>
      </c>
      <c r="B324" t="s">
        <v>22</v>
      </c>
      <c r="C324">
        <f>1/COUNTIFS(SalesTable[SALES_REP],SalesTable[[#This Row],[SALES_REP]])</f>
        <v>8.4745762711864406E-3</v>
      </c>
      <c r="D324" t="s">
        <v>23</v>
      </c>
      <c r="E324" t="s">
        <v>18</v>
      </c>
      <c r="F324" t="str">
        <f t="shared" si="35"/>
        <v>Trophy</v>
      </c>
      <c r="G324">
        <f>1/COUNTIFS(SalesTable[[BRANDS ]],SalesTable[[#This Row],[BRANDS ]])</f>
        <v>6.6666666666666671E-3</v>
      </c>
      <c r="H324">
        <v>150</v>
      </c>
      <c r="I324">
        <v>200</v>
      </c>
      <c r="J324">
        <v>775</v>
      </c>
      <c r="K324">
        <v>155000</v>
      </c>
      <c r="L324">
        <v>38750</v>
      </c>
      <c r="M324">
        <f t="shared" si="36"/>
        <v>0.25</v>
      </c>
      <c r="N324">
        <f t="shared" si="37"/>
        <v>193750</v>
      </c>
      <c r="O324" t="s">
        <v>31</v>
      </c>
      <c r="P324" t="str">
        <f t="shared" si="38"/>
        <v>Francophone</v>
      </c>
      <c r="Q324" t="s">
        <v>44</v>
      </c>
      <c r="R324" t="str">
        <f t="shared" si="41"/>
        <v>North Central</v>
      </c>
      <c r="S324" t="s">
        <v>62</v>
      </c>
      <c r="T324" t="str">
        <f t="shared" si="39"/>
        <v>Nov</v>
      </c>
      <c r="U324" t="str">
        <f t="shared" si="40"/>
        <v>Q4</v>
      </c>
      <c r="V324">
        <v>2018</v>
      </c>
    </row>
    <row r="325" spans="1:22">
      <c r="A325">
        <v>10424</v>
      </c>
      <c r="B325" t="s">
        <v>28</v>
      </c>
      <c r="C325">
        <f>1/COUNTIFS(SalesTable[SALES_REP],SalesTable[[#This Row],[SALES_REP]])</f>
        <v>9.3457943925233638E-3</v>
      </c>
      <c r="D325" t="s">
        <v>29</v>
      </c>
      <c r="E325" t="s">
        <v>24</v>
      </c>
      <c r="F325" t="str">
        <f t="shared" si="35"/>
        <v>Budweiser</v>
      </c>
      <c r="G325">
        <f>1/COUNTIFS(SalesTable[[BRANDS ]],SalesTable[[#This Row],[BRANDS ]])</f>
        <v>6.6666666666666671E-3</v>
      </c>
      <c r="H325">
        <v>250</v>
      </c>
      <c r="I325">
        <v>500</v>
      </c>
      <c r="J325">
        <v>860</v>
      </c>
      <c r="K325">
        <v>430000</v>
      </c>
      <c r="L325">
        <v>215000</v>
      </c>
      <c r="M325">
        <f t="shared" si="36"/>
        <v>0.5</v>
      </c>
      <c r="N325">
        <f t="shared" si="37"/>
        <v>645000</v>
      </c>
      <c r="O325" t="s">
        <v>37</v>
      </c>
      <c r="P325" t="str">
        <f t="shared" si="38"/>
        <v>Francophone</v>
      </c>
      <c r="Q325" t="s">
        <v>47</v>
      </c>
      <c r="R325" t="str">
        <f t="shared" si="41"/>
        <v>North Central</v>
      </c>
      <c r="S325" t="s">
        <v>63</v>
      </c>
      <c r="T325" t="str">
        <f t="shared" si="39"/>
        <v>Dec</v>
      </c>
      <c r="U325" t="str">
        <f t="shared" si="40"/>
        <v>Q4</v>
      </c>
      <c r="V325">
        <v>2017</v>
      </c>
    </row>
    <row r="326" spans="1:22">
      <c r="A326">
        <v>10425</v>
      </c>
      <c r="B326" t="s">
        <v>34</v>
      </c>
      <c r="C326">
        <f>1/COUNTIFS(SalesTable[SALES_REP],SalesTable[[#This Row],[SALES_REP]])</f>
        <v>5.3763440860215058E-3</v>
      </c>
      <c r="D326" t="s">
        <v>35</v>
      </c>
      <c r="E326" t="s">
        <v>30</v>
      </c>
      <c r="F326" t="str">
        <f t="shared" si="35"/>
        <v>Castle Lite</v>
      </c>
      <c r="G326">
        <f>1/COUNTIFS(SalesTable[[BRANDS ]],SalesTable[[#This Row],[BRANDS ]])</f>
        <v>6.6666666666666671E-3</v>
      </c>
      <c r="H326">
        <v>180</v>
      </c>
      <c r="I326">
        <v>450</v>
      </c>
      <c r="J326">
        <v>895</v>
      </c>
      <c r="K326">
        <v>402750</v>
      </c>
      <c r="L326">
        <v>241650</v>
      </c>
      <c r="M326">
        <f t="shared" si="36"/>
        <v>0.6</v>
      </c>
      <c r="N326">
        <f t="shared" si="37"/>
        <v>644400</v>
      </c>
      <c r="O326" t="s">
        <v>43</v>
      </c>
      <c r="P326" t="str">
        <f t="shared" si="38"/>
        <v>Francophone</v>
      </c>
      <c r="Q326" t="s">
        <v>20</v>
      </c>
      <c r="R326" t="str">
        <f t="shared" si="41"/>
        <v>South East</v>
      </c>
      <c r="S326" t="s">
        <v>21</v>
      </c>
      <c r="T326" t="str">
        <f t="shared" si="39"/>
        <v>Jan</v>
      </c>
      <c r="U326" t="str">
        <f t="shared" si="40"/>
        <v>Q1</v>
      </c>
      <c r="V326">
        <v>2017</v>
      </c>
    </row>
    <row r="327" spans="1:22">
      <c r="A327">
        <v>10426</v>
      </c>
      <c r="B327" t="s">
        <v>40</v>
      </c>
      <c r="C327">
        <f>1/COUNTIFS(SalesTable[SALES_REP],SalesTable[[#This Row],[SALES_REP]])</f>
        <v>9.3457943925233638E-3</v>
      </c>
      <c r="D327" t="s">
        <v>41</v>
      </c>
      <c r="E327" t="s">
        <v>36</v>
      </c>
      <c r="F327" t="str">
        <f t="shared" si="35"/>
        <v>Eagle Lager</v>
      </c>
      <c r="G327">
        <f>1/COUNTIFS(SalesTable[[BRANDS ]],SalesTable[[#This Row],[BRANDS ]])</f>
        <v>6.6666666666666671E-3</v>
      </c>
      <c r="H327">
        <v>170</v>
      </c>
      <c r="I327">
        <v>250</v>
      </c>
      <c r="J327">
        <v>929</v>
      </c>
      <c r="K327">
        <v>232250</v>
      </c>
      <c r="L327">
        <v>74320</v>
      </c>
      <c r="M327">
        <f t="shared" si="36"/>
        <v>0.32</v>
      </c>
      <c r="N327">
        <f t="shared" si="37"/>
        <v>306570</v>
      </c>
      <c r="O327" t="s">
        <v>19</v>
      </c>
      <c r="P327" t="str">
        <f t="shared" si="38"/>
        <v>Anglophone</v>
      </c>
      <c r="Q327" t="s">
        <v>26</v>
      </c>
      <c r="R327" t="str">
        <f t="shared" si="41"/>
        <v>West</v>
      </c>
      <c r="S327" t="s">
        <v>27</v>
      </c>
      <c r="T327" t="str">
        <f t="shared" si="39"/>
        <v>Feb</v>
      </c>
      <c r="U327" t="str">
        <f t="shared" si="40"/>
        <v>Q1</v>
      </c>
      <c r="V327">
        <v>2019</v>
      </c>
    </row>
    <row r="328" spans="1:22">
      <c r="A328">
        <v>10427</v>
      </c>
      <c r="B328" t="s">
        <v>16</v>
      </c>
      <c r="C328">
        <f>1/COUNTIFS(SalesTable[SALES_REP],SalesTable[[#This Row],[SALES_REP]])</f>
        <v>7.3529411764705881E-3</v>
      </c>
      <c r="D328" t="s">
        <v>17</v>
      </c>
      <c r="E328" t="s">
        <v>42</v>
      </c>
      <c r="F328" t="str">
        <f t="shared" si="35"/>
        <v>Hero</v>
      </c>
      <c r="G328">
        <f>1/COUNTIFS(SalesTable[[BRANDS ]],SalesTable[[#This Row],[BRANDS ]])</f>
        <v>6.7114093959731542E-3</v>
      </c>
      <c r="H328">
        <v>150</v>
      </c>
      <c r="I328">
        <v>200</v>
      </c>
      <c r="J328">
        <v>759</v>
      </c>
      <c r="K328">
        <v>151800</v>
      </c>
      <c r="L328">
        <v>37950</v>
      </c>
      <c r="M328">
        <f t="shared" si="36"/>
        <v>0.25</v>
      </c>
      <c r="N328">
        <f t="shared" si="37"/>
        <v>189750</v>
      </c>
      <c r="O328" t="s">
        <v>25</v>
      </c>
      <c r="P328" t="str">
        <f t="shared" si="38"/>
        <v>Anglophone</v>
      </c>
      <c r="Q328" t="s">
        <v>32</v>
      </c>
      <c r="R328" t="str">
        <f t="shared" si="41"/>
        <v>South South</v>
      </c>
      <c r="S328" t="s">
        <v>33</v>
      </c>
      <c r="T328" t="str">
        <f t="shared" si="39"/>
        <v>Mar</v>
      </c>
      <c r="U328" t="str">
        <f t="shared" si="40"/>
        <v>Q1</v>
      </c>
      <c r="V328">
        <v>2018</v>
      </c>
    </row>
    <row r="329" spans="1:22">
      <c r="A329">
        <v>10428</v>
      </c>
      <c r="B329" t="s">
        <v>49</v>
      </c>
      <c r="C329">
        <f>1/COUNTIFS(SalesTable[SALES_REP],SalesTable[[#This Row],[SALES_REP]])</f>
        <v>1.7241379310344827E-2</v>
      </c>
      <c r="D329" t="s">
        <v>50</v>
      </c>
      <c r="E329" t="s">
        <v>46</v>
      </c>
      <c r="F329" t="str">
        <f t="shared" si="35"/>
        <v>Beta Malt</v>
      </c>
      <c r="G329">
        <f>1/COUNTIFS(SalesTable[[BRANDS ]],SalesTable[[#This Row],[BRANDS ]])</f>
        <v>6.7114093959731542E-3</v>
      </c>
      <c r="H329">
        <v>80</v>
      </c>
      <c r="I329">
        <v>150</v>
      </c>
      <c r="J329">
        <v>765</v>
      </c>
      <c r="K329">
        <v>114750</v>
      </c>
      <c r="L329">
        <v>53550</v>
      </c>
      <c r="M329">
        <f t="shared" si="36"/>
        <v>0.46666666666666667</v>
      </c>
      <c r="N329">
        <f t="shared" si="37"/>
        <v>168300</v>
      </c>
      <c r="O329" t="s">
        <v>31</v>
      </c>
      <c r="P329" t="str">
        <f t="shared" si="38"/>
        <v>Francophone</v>
      </c>
      <c r="Q329" t="s">
        <v>38</v>
      </c>
      <c r="R329" t="str">
        <f t="shared" si="41"/>
        <v>North West</v>
      </c>
      <c r="S329" t="s">
        <v>39</v>
      </c>
      <c r="T329" t="str">
        <f t="shared" si="39"/>
        <v>Apr</v>
      </c>
      <c r="U329" t="str">
        <f t="shared" si="40"/>
        <v>Q2</v>
      </c>
      <c r="V329">
        <v>2017</v>
      </c>
    </row>
    <row r="330" spans="1:22">
      <c r="A330">
        <v>10429</v>
      </c>
      <c r="B330" t="s">
        <v>34</v>
      </c>
      <c r="C330">
        <f>1/COUNTIFS(SalesTable[SALES_REP],SalesTable[[#This Row],[SALES_REP]])</f>
        <v>5.3763440860215058E-3</v>
      </c>
      <c r="D330" t="s">
        <v>35</v>
      </c>
      <c r="E330" t="s">
        <v>51</v>
      </c>
      <c r="F330" t="str">
        <f t="shared" si="35"/>
        <v>Grand Malt</v>
      </c>
      <c r="G330">
        <f>1/COUNTIFS(SalesTable[[BRANDS ]],SalesTable[[#This Row],[BRANDS ]])</f>
        <v>6.7114093959731542E-3</v>
      </c>
      <c r="H330">
        <v>90</v>
      </c>
      <c r="I330">
        <v>150</v>
      </c>
      <c r="J330">
        <v>861</v>
      </c>
      <c r="K330">
        <v>129150</v>
      </c>
      <c r="L330">
        <v>51660</v>
      </c>
      <c r="M330">
        <f t="shared" si="36"/>
        <v>0.4</v>
      </c>
      <c r="N330">
        <f t="shared" si="37"/>
        <v>180810</v>
      </c>
      <c r="O330" t="s">
        <v>37</v>
      </c>
      <c r="P330" t="str">
        <f t="shared" si="38"/>
        <v>Francophone</v>
      </c>
      <c r="Q330" t="s">
        <v>44</v>
      </c>
      <c r="R330" t="str">
        <f t="shared" si="41"/>
        <v>North Central</v>
      </c>
      <c r="S330" t="s">
        <v>45</v>
      </c>
      <c r="T330" t="str">
        <f t="shared" si="39"/>
        <v>May</v>
      </c>
      <c r="U330" t="str">
        <f t="shared" si="40"/>
        <v>Q2</v>
      </c>
      <c r="V330">
        <v>2019</v>
      </c>
    </row>
    <row r="331" spans="1:22">
      <c r="A331">
        <v>10430</v>
      </c>
      <c r="B331" t="s">
        <v>54</v>
      </c>
      <c r="C331">
        <f>1/COUNTIFS(SalesTable[SALES_REP],SalesTable[[#This Row],[SALES_REP]])</f>
        <v>1.2658227848101266E-2</v>
      </c>
      <c r="D331" t="s">
        <v>55</v>
      </c>
      <c r="E331" t="s">
        <v>18</v>
      </c>
      <c r="F331" t="str">
        <f t="shared" si="35"/>
        <v>Trophy</v>
      </c>
      <c r="G331">
        <f>1/COUNTIFS(SalesTable[[BRANDS ]],SalesTable[[#This Row],[BRANDS ]])</f>
        <v>6.6666666666666671E-3</v>
      </c>
      <c r="H331">
        <v>150</v>
      </c>
      <c r="I331">
        <v>200</v>
      </c>
      <c r="J331">
        <v>790</v>
      </c>
      <c r="K331">
        <v>158000</v>
      </c>
      <c r="L331">
        <v>39500</v>
      </c>
      <c r="M331">
        <f t="shared" si="36"/>
        <v>0.25</v>
      </c>
      <c r="N331">
        <f t="shared" si="37"/>
        <v>197500</v>
      </c>
      <c r="O331" t="s">
        <v>43</v>
      </c>
      <c r="P331" t="str">
        <f t="shared" si="38"/>
        <v>Francophone</v>
      </c>
      <c r="Q331" t="s">
        <v>47</v>
      </c>
      <c r="R331" t="str">
        <f t="shared" si="41"/>
        <v>North Central</v>
      </c>
      <c r="S331" t="s">
        <v>48</v>
      </c>
      <c r="T331" t="str">
        <f t="shared" si="39"/>
        <v>Jun</v>
      </c>
      <c r="U331" t="str">
        <f t="shared" si="40"/>
        <v>Q2</v>
      </c>
      <c r="V331">
        <v>2018</v>
      </c>
    </row>
    <row r="332" spans="1:22">
      <c r="A332">
        <v>10431</v>
      </c>
      <c r="B332" t="s">
        <v>57</v>
      </c>
      <c r="C332">
        <f>1/COUNTIFS(SalesTable[SALES_REP],SalesTable[[#This Row],[SALES_REP]])</f>
        <v>2.0408163265306121E-2</v>
      </c>
      <c r="D332" t="s">
        <v>58</v>
      </c>
      <c r="E332" t="s">
        <v>24</v>
      </c>
      <c r="F332" t="str">
        <f t="shared" si="35"/>
        <v>Budweiser</v>
      </c>
      <c r="G332">
        <f>1/COUNTIFS(SalesTable[[BRANDS ]],SalesTable[[#This Row],[BRANDS ]])</f>
        <v>6.6666666666666671E-3</v>
      </c>
      <c r="H332">
        <v>250</v>
      </c>
      <c r="I332">
        <v>500</v>
      </c>
      <c r="J332">
        <v>831</v>
      </c>
      <c r="K332">
        <v>415500</v>
      </c>
      <c r="L332">
        <v>207750</v>
      </c>
      <c r="M332">
        <f t="shared" si="36"/>
        <v>0.5</v>
      </c>
      <c r="N332">
        <f t="shared" si="37"/>
        <v>623250</v>
      </c>
      <c r="O332" t="s">
        <v>19</v>
      </c>
      <c r="P332" t="str">
        <f t="shared" si="38"/>
        <v>Anglophone</v>
      </c>
      <c r="Q332" t="s">
        <v>20</v>
      </c>
      <c r="R332" t="str">
        <f t="shared" si="41"/>
        <v>South East</v>
      </c>
      <c r="S332" t="s">
        <v>52</v>
      </c>
      <c r="T332" t="str">
        <f t="shared" si="39"/>
        <v>Jul</v>
      </c>
      <c r="U332" t="str">
        <f t="shared" si="40"/>
        <v>Q3</v>
      </c>
      <c r="V332">
        <v>2017</v>
      </c>
    </row>
    <row r="333" spans="1:22">
      <c r="A333">
        <v>10432</v>
      </c>
      <c r="B333" t="s">
        <v>60</v>
      </c>
      <c r="C333">
        <f>1/COUNTIFS(SalesTable[SALES_REP],SalesTable[[#This Row],[SALES_REP]])</f>
        <v>1.4492753623188406E-2</v>
      </c>
      <c r="D333" t="s">
        <v>61</v>
      </c>
      <c r="E333" t="s">
        <v>30</v>
      </c>
      <c r="F333" t="str">
        <f t="shared" si="35"/>
        <v>Castle Lite</v>
      </c>
      <c r="G333">
        <f>1/COUNTIFS(SalesTable[[BRANDS ]],SalesTable[[#This Row],[BRANDS ]])</f>
        <v>6.6666666666666671E-3</v>
      </c>
      <c r="H333">
        <v>180</v>
      </c>
      <c r="I333">
        <v>450</v>
      </c>
      <c r="J333">
        <v>879</v>
      </c>
      <c r="K333">
        <v>395550</v>
      </c>
      <c r="L333">
        <v>237330</v>
      </c>
      <c r="M333">
        <f t="shared" si="36"/>
        <v>0.6</v>
      </c>
      <c r="N333">
        <f t="shared" si="37"/>
        <v>632880</v>
      </c>
      <c r="O333" t="s">
        <v>25</v>
      </c>
      <c r="P333" t="str">
        <f t="shared" si="38"/>
        <v>Anglophone</v>
      </c>
      <c r="Q333" t="s">
        <v>26</v>
      </c>
      <c r="R333" t="str">
        <f t="shared" si="41"/>
        <v>West</v>
      </c>
      <c r="S333" t="s">
        <v>53</v>
      </c>
      <c r="T333" t="str">
        <f t="shared" si="39"/>
        <v>Aug</v>
      </c>
      <c r="U333" t="str">
        <f t="shared" si="40"/>
        <v>Q3</v>
      </c>
      <c r="V333">
        <v>2017</v>
      </c>
    </row>
    <row r="334" spans="1:22">
      <c r="A334">
        <v>10433</v>
      </c>
      <c r="B334" t="s">
        <v>34</v>
      </c>
      <c r="C334">
        <f>1/COUNTIFS(SalesTable[SALES_REP],SalesTable[[#This Row],[SALES_REP]])</f>
        <v>5.3763440860215058E-3</v>
      </c>
      <c r="D334" t="s">
        <v>35</v>
      </c>
      <c r="E334" t="s">
        <v>36</v>
      </c>
      <c r="F334" t="str">
        <f t="shared" si="35"/>
        <v>Eagle Lager</v>
      </c>
      <c r="G334">
        <f>1/COUNTIFS(SalesTable[[BRANDS ]],SalesTable[[#This Row],[BRANDS ]])</f>
        <v>6.6666666666666671E-3</v>
      </c>
      <c r="H334">
        <v>170</v>
      </c>
      <c r="I334">
        <v>250</v>
      </c>
      <c r="J334">
        <v>756</v>
      </c>
      <c r="K334">
        <v>189000</v>
      </c>
      <c r="L334">
        <v>60480</v>
      </c>
      <c r="M334">
        <f t="shared" si="36"/>
        <v>0.32</v>
      </c>
      <c r="N334">
        <f t="shared" si="37"/>
        <v>249480</v>
      </c>
      <c r="O334" t="s">
        <v>31</v>
      </c>
      <c r="P334" t="str">
        <f t="shared" si="38"/>
        <v>Francophone</v>
      </c>
      <c r="Q334" t="s">
        <v>32</v>
      </c>
      <c r="R334" t="str">
        <f t="shared" si="41"/>
        <v>South South</v>
      </c>
      <c r="S334" t="s">
        <v>56</v>
      </c>
      <c r="T334" t="str">
        <f t="shared" si="39"/>
        <v>Sep</v>
      </c>
      <c r="U334" t="str">
        <f t="shared" si="40"/>
        <v>Q3</v>
      </c>
      <c r="V334">
        <v>2017</v>
      </c>
    </row>
    <row r="335" spans="1:22">
      <c r="A335">
        <v>10434</v>
      </c>
      <c r="B335" t="s">
        <v>64</v>
      </c>
      <c r="C335">
        <f>1/COUNTIFS(SalesTable[SALES_REP],SalesTable[[#This Row],[SALES_REP]])</f>
        <v>1.4492753623188406E-2</v>
      </c>
      <c r="D335" t="s">
        <v>65</v>
      </c>
      <c r="E335" t="s">
        <v>42</v>
      </c>
      <c r="F335" t="str">
        <f t="shared" si="35"/>
        <v>Hero</v>
      </c>
      <c r="G335">
        <f>1/COUNTIFS(SalesTable[[BRANDS ]],SalesTable[[#This Row],[BRANDS ]])</f>
        <v>6.7114093959731542E-3</v>
      </c>
      <c r="H335">
        <v>150</v>
      </c>
      <c r="I335">
        <v>200</v>
      </c>
      <c r="J335">
        <v>888</v>
      </c>
      <c r="K335">
        <v>177600</v>
      </c>
      <c r="L335">
        <v>44400</v>
      </c>
      <c r="M335">
        <f t="shared" si="36"/>
        <v>0.25</v>
      </c>
      <c r="N335">
        <f t="shared" si="37"/>
        <v>222000</v>
      </c>
      <c r="O335" t="s">
        <v>37</v>
      </c>
      <c r="P335" t="str">
        <f t="shared" si="38"/>
        <v>Francophone</v>
      </c>
      <c r="Q335" t="s">
        <v>38</v>
      </c>
      <c r="R335" t="str">
        <f t="shared" si="41"/>
        <v>North West</v>
      </c>
      <c r="S335" t="s">
        <v>59</v>
      </c>
      <c r="T335" t="str">
        <f t="shared" si="39"/>
        <v>Oct</v>
      </c>
      <c r="U335" t="str">
        <f t="shared" si="40"/>
        <v>Q4</v>
      </c>
      <c r="V335">
        <v>2017</v>
      </c>
    </row>
    <row r="336" spans="1:22">
      <c r="A336">
        <v>10435</v>
      </c>
      <c r="B336" t="s">
        <v>34</v>
      </c>
      <c r="C336">
        <f>1/COUNTIFS(SalesTable[SALES_REP],SalesTable[[#This Row],[SALES_REP]])</f>
        <v>5.3763440860215058E-3</v>
      </c>
      <c r="D336" t="s">
        <v>35</v>
      </c>
      <c r="E336" t="s">
        <v>46</v>
      </c>
      <c r="F336" t="str">
        <f t="shared" si="35"/>
        <v>Beta Malt</v>
      </c>
      <c r="G336">
        <f>1/COUNTIFS(SalesTable[[BRANDS ]],SalesTable[[#This Row],[BRANDS ]])</f>
        <v>6.7114093959731542E-3</v>
      </c>
      <c r="H336">
        <v>80</v>
      </c>
      <c r="I336">
        <v>150</v>
      </c>
      <c r="J336">
        <v>859</v>
      </c>
      <c r="K336">
        <v>128850</v>
      </c>
      <c r="L336">
        <v>60130</v>
      </c>
      <c r="M336">
        <f t="shared" si="36"/>
        <v>0.46666666666666667</v>
      </c>
      <c r="N336">
        <f t="shared" si="37"/>
        <v>188980</v>
      </c>
      <c r="O336" t="s">
        <v>43</v>
      </c>
      <c r="P336" t="str">
        <f t="shared" si="38"/>
        <v>Francophone</v>
      </c>
      <c r="Q336" t="s">
        <v>44</v>
      </c>
      <c r="R336" t="str">
        <f t="shared" si="41"/>
        <v>North Central</v>
      </c>
      <c r="S336" t="s">
        <v>62</v>
      </c>
      <c r="T336" t="str">
        <f t="shared" si="39"/>
        <v>Nov</v>
      </c>
      <c r="U336" t="str">
        <f t="shared" si="40"/>
        <v>Q4</v>
      </c>
      <c r="V336">
        <v>2017</v>
      </c>
    </row>
    <row r="337" spans="1:22">
      <c r="A337">
        <v>10436</v>
      </c>
      <c r="B337" t="s">
        <v>54</v>
      </c>
      <c r="C337">
        <f>1/COUNTIFS(SalesTable[SALES_REP],SalesTable[[#This Row],[SALES_REP]])</f>
        <v>1.2658227848101266E-2</v>
      </c>
      <c r="D337" t="s">
        <v>55</v>
      </c>
      <c r="E337" t="s">
        <v>51</v>
      </c>
      <c r="F337" t="str">
        <f t="shared" si="35"/>
        <v>Grand Malt</v>
      </c>
      <c r="G337">
        <f>1/COUNTIFS(SalesTable[[BRANDS ]],SalesTable[[#This Row],[BRANDS ]])</f>
        <v>6.7114093959731542E-3</v>
      </c>
      <c r="H337">
        <v>90</v>
      </c>
      <c r="I337">
        <v>150</v>
      </c>
      <c r="J337">
        <v>761</v>
      </c>
      <c r="K337">
        <v>114150</v>
      </c>
      <c r="L337">
        <v>45660</v>
      </c>
      <c r="M337">
        <f t="shared" si="36"/>
        <v>0.4</v>
      </c>
      <c r="N337">
        <f t="shared" si="37"/>
        <v>159810</v>
      </c>
      <c r="O337" t="s">
        <v>19</v>
      </c>
      <c r="P337" t="str">
        <f t="shared" si="38"/>
        <v>Anglophone</v>
      </c>
      <c r="Q337" t="s">
        <v>47</v>
      </c>
      <c r="R337" t="str">
        <f t="shared" si="41"/>
        <v>North Central</v>
      </c>
      <c r="S337" t="s">
        <v>63</v>
      </c>
      <c r="T337" t="str">
        <f t="shared" si="39"/>
        <v>Dec</v>
      </c>
      <c r="U337" t="str">
        <f t="shared" si="40"/>
        <v>Q4</v>
      </c>
      <c r="V337">
        <v>2018</v>
      </c>
    </row>
    <row r="338" spans="1:22">
      <c r="A338">
        <v>10437</v>
      </c>
      <c r="B338" t="s">
        <v>34</v>
      </c>
      <c r="C338">
        <f>1/COUNTIFS(SalesTable[SALES_REP],SalesTable[[#This Row],[SALES_REP]])</f>
        <v>5.3763440860215058E-3</v>
      </c>
      <c r="D338" t="s">
        <v>35</v>
      </c>
      <c r="E338" t="s">
        <v>18</v>
      </c>
      <c r="F338" t="str">
        <f t="shared" si="35"/>
        <v>Trophy</v>
      </c>
      <c r="G338">
        <f>1/COUNTIFS(SalesTable[[BRANDS ]],SalesTable[[#This Row],[BRANDS ]])</f>
        <v>6.6666666666666671E-3</v>
      </c>
      <c r="H338">
        <v>150</v>
      </c>
      <c r="I338">
        <v>200</v>
      </c>
      <c r="J338">
        <v>989</v>
      </c>
      <c r="K338">
        <v>197800</v>
      </c>
      <c r="L338">
        <v>49450</v>
      </c>
      <c r="M338">
        <f t="shared" si="36"/>
        <v>0.25</v>
      </c>
      <c r="N338">
        <f t="shared" si="37"/>
        <v>247250</v>
      </c>
      <c r="O338" t="s">
        <v>25</v>
      </c>
      <c r="P338" t="str">
        <f t="shared" si="38"/>
        <v>Anglophone</v>
      </c>
      <c r="Q338" t="s">
        <v>20</v>
      </c>
      <c r="R338" t="str">
        <f t="shared" si="41"/>
        <v>South East</v>
      </c>
      <c r="S338" t="s">
        <v>21</v>
      </c>
      <c r="T338" t="str">
        <f t="shared" si="39"/>
        <v>Jan</v>
      </c>
      <c r="U338" t="str">
        <f t="shared" si="40"/>
        <v>Q1</v>
      </c>
      <c r="V338">
        <v>2018</v>
      </c>
    </row>
    <row r="339" spans="1:22">
      <c r="A339">
        <v>10438</v>
      </c>
      <c r="B339" t="s">
        <v>60</v>
      </c>
      <c r="C339">
        <f>1/COUNTIFS(SalesTable[SALES_REP],SalesTable[[#This Row],[SALES_REP]])</f>
        <v>1.4492753623188406E-2</v>
      </c>
      <c r="D339" t="s">
        <v>61</v>
      </c>
      <c r="E339" t="s">
        <v>24</v>
      </c>
      <c r="F339" t="str">
        <f t="shared" si="35"/>
        <v>Budweiser</v>
      </c>
      <c r="G339">
        <f>1/COUNTIFS(SalesTable[[BRANDS ]],SalesTable[[#This Row],[BRANDS ]])</f>
        <v>6.6666666666666671E-3</v>
      </c>
      <c r="H339">
        <v>250</v>
      </c>
      <c r="I339">
        <v>500</v>
      </c>
      <c r="J339">
        <v>824</v>
      </c>
      <c r="K339">
        <v>412000</v>
      </c>
      <c r="L339">
        <v>206000</v>
      </c>
      <c r="M339">
        <f t="shared" si="36"/>
        <v>0.5</v>
      </c>
      <c r="N339">
        <f t="shared" si="37"/>
        <v>618000</v>
      </c>
      <c r="O339" t="s">
        <v>31</v>
      </c>
      <c r="P339" t="str">
        <f t="shared" si="38"/>
        <v>Francophone</v>
      </c>
      <c r="Q339" t="s">
        <v>26</v>
      </c>
      <c r="R339" t="str">
        <f t="shared" si="41"/>
        <v>West</v>
      </c>
      <c r="S339" t="s">
        <v>27</v>
      </c>
      <c r="T339" t="str">
        <f t="shared" si="39"/>
        <v>Feb</v>
      </c>
      <c r="U339" t="str">
        <f t="shared" si="40"/>
        <v>Q1</v>
      </c>
      <c r="V339">
        <v>2018</v>
      </c>
    </row>
    <row r="340" spans="1:22">
      <c r="A340">
        <v>10439</v>
      </c>
      <c r="B340" t="s">
        <v>66</v>
      </c>
      <c r="C340">
        <f>1/COUNTIFS(SalesTable[SALES_REP],SalesTable[[#This Row],[SALES_REP]])</f>
        <v>1.4492753623188406E-2</v>
      </c>
      <c r="D340" t="s">
        <v>67</v>
      </c>
      <c r="E340" t="s">
        <v>30</v>
      </c>
      <c r="F340" t="str">
        <f t="shared" si="35"/>
        <v>Castle Lite</v>
      </c>
      <c r="G340">
        <f>1/COUNTIFS(SalesTable[[BRANDS ]],SalesTable[[#This Row],[BRANDS ]])</f>
        <v>6.6666666666666671E-3</v>
      </c>
      <c r="H340">
        <v>180</v>
      </c>
      <c r="I340">
        <v>450</v>
      </c>
      <c r="J340">
        <v>775</v>
      </c>
      <c r="K340">
        <v>348750</v>
      </c>
      <c r="L340">
        <v>209250</v>
      </c>
      <c r="M340">
        <f t="shared" si="36"/>
        <v>0.6</v>
      </c>
      <c r="N340">
        <f t="shared" si="37"/>
        <v>558000</v>
      </c>
      <c r="O340" t="s">
        <v>37</v>
      </c>
      <c r="P340" t="str">
        <f t="shared" si="38"/>
        <v>Francophone</v>
      </c>
      <c r="Q340" t="s">
        <v>32</v>
      </c>
      <c r="R340" t="str">
        <f t="shared" si="41"/>
        <v>South South</v>
      </c>
      <c r="S340" t="s">
        <v>33</v>
      </c>
      <c r="T340" t="str">
        <f t="shared" si="39"/>
        <v>Mar</v>
      </c>
      <c r="U340" t="str">
        <f t="shared" si="40"/>
        <v>Q1</v>
      </c>
      <c r="V340">
        <v>2018</v>
      </c>
    </row>
    <row r="341" spans="1:22">
      <c r="A341">
        <v>10440</v>
      </c>
      <c r="B341" t="s">
        <v>64</v>
      </c>
      <c r="C341">
        <f>1/COUNTIFS(SalesTable[SALES_REP],SalesTable[[#This Row],[SALES_REP]])</f>
        <v>1.4492753623188406E-2</v>
      </c>
      <c r="D341" t="s">
        <v>65</v>
      </c>
      <c r="E341" t="s">
        <v>36</v>
      </c>
      <c r="F341" t="str">
        <f t="shared" si="35"/>
        <v>Eagle Lager</v>
      </c>
      <c r="G341">
        <f>1/COUNTIFS(SalesTable[[BRANDS ]],SalesTable[[#This Row],[BRANDS ]])</f>
        <v>6.6666666666666671E-3</v>
      </c>
      <c r="H341">
        <v>170</v>
      </c>
      <c r="I341">
        <v>250</v>
      </c>
      <c r="J341">
        <v>980</v>
      </c>
      <c r="K341">
        <v>245000</v>
      </c>
      <c r="L341">
        <v>78400</v>
      </c>
      <c r="M341">
        <f t="shared" si="36"/>
        <v>0.32</v>
      </c>
      <c r="N341">
        <f t="shared" si="37"/>
        <v>323400</v>
      </c>
      <c r="O341" t="s">
        <v>43</v>
      </c>
      <c r="P341" t="str">
        <f t="shared" si="38"/>
        <v>Francophone</v>
      </c>
      <c r="Q341" t="s">
        <v>38</v>
      </c>
      <c r="R341" t="str">
        <f t="shared" si="41"/>
        <v>North West</v>
      </c>
      <c r="S341" t="s">
        <v>39</v>
      </c>
      <c r="T341" t="str">
        <f t="shared" si="39"/>
        <v>Apr</v>
      </c>
      <c r="U341" t="str">
        <f t="shared" si="40"/>
        <v>Q2</v>
      </c>
      <c r="V341">
        <v>2017</v>
      </c>
    </row>
    <row r="342" spans="1:22">
      <c r="A342">
        <v>10441</v>
      </c>
      <c r="B342" t="s">
        <v>60</v>
      </c>
      <c r="C342">
        <f>1/COUNTIFS(SalesTable[SALES_REP],SalesTable[[#This Row],[SALES_REP]])</f>
        <v>1.4492753623188406E-2</v>
      </c>
      <c r="D342" t="s">
        <v>61</v>
      </c>
      <c r="E342" t="s">
        <v>42</v>
      </c>
      <c r="F342" t="str">
        <f t="shared" si="35"/>
        <v>Hero</v>
      </c>
      <c r="G342">
        <f>1/COUNTIFS(SalesTable[[BRANDS ]],SalesTable[[#This Row],[BRANDS ]])</f>
        <v>6.7114093959731542E-3</v>
      </c>
      <c r="H342">
        <v>150</v>
      </c>
      <c r="I342">
        <v>200</v>
      </c>
      <c r="J342">
        <v>828</v>
      </c>
      <c r="K342">
        <v>165600</v>
      </c>
      <c r="L342">
        <v>41400</v>
      </c>
      <c r="M342">
        <f t="shared" si="36"/>
        <v>0.25</v>
      </c>
      <c r="N342">
        <f t="shared" si="37"/>
        <v>207000</v>
      </c>
      <c r="O342" t="s">
        <v>19</v>
      </c>
      <c r="P342" t="str">
        <f t="shared" si="38"/>
        <v>Anglophone</v>
      </c>
      <c r="Q342" t="s">
        <v>44</v>
      </c>
      <c r="R342" t="str">
        <f t="shared" si="41"/>
        <v>North Central</v>
      </c>
      <c r="S342" t="s">
        <v>45</v>
      </c>
      <c r="T342" t="str">
        <f t="shared" si="39"/>
        <v>May</v>
      </c>
      <c r="U342" t="str">
        <f t="shared" si="40"/>
        <v>Q2</v>
      </c>
      <c r="V342">
        <v>2019</v>
      </c>
    </row>
    <row r="343" spans="1:22">
      <c r="A343">
        <v>10442</v>
      </c>
      <c r="B343" t="s">
        <v>22</v>
      </c>
      <c r="C343">
        <f>1/COUNTIFS(SalesTable[SALES_REP],SalesTable[[#This Row],[SALES_REP]])</f>
        <v>8.4745762711864406E-3</v>
      </c>
      <c r="D343" t="s">
        <v>23</v>
      </c>
      <c r="E343" t="s">
        <v>46</v>
      </c>
      <c r="F343" t="str">
        <f t="shared" si="35"/>
        <v>Beta Malt</v>
      </c>
      <c r="G343">
        <f>1/COUNTIFS(SalesTable[[BRANDS ]],SalesTable[[#This Row],[BRANDS ]])</f>
        <v>6.7114093959731542E-3</v>
      </c>
      <c r="H343">
        <v>80</v>
      </c>
      <c r="I343">
        <v>150</v>
      </c>
      <c r="J343">
        <v>711</v>
      </c>
      <c r="K343">
        <v>106650</v>
      </c>
      <c r="L343">
        <v>49770</v>
      </c>
      <c r="M343">
        <f t="shared" si="36"/>
        <v>0.46666666666666667</v>
      </c>
      <c r="N343">
        <f t="shared" si="37"/>
        <v>156420</v>
      </c>
      <c r="O343" t="s">
        <v>25</v>
      </c>
      <c r="P343" t="str">
        <f t="shared" si="38"/>
        <v>Anglophone</v>
      </c>
      <c r="Q343" t="s">
        <v>47</v>
      </c>
      <c r="R343" t="str">
        <f t="shared" si="41"/>
        <v>North Central</v>
      </c>
      <c r="S343" t="s">
        <v>48</v>
      </c>
      <c r="T343" t="str">
        <f t="shared" si="39"/>
        <v>Jun</v>
      </c>
      <c r="U343" t="str">
        <f t="shared" si="40"/>
        <v>Q2</v>
      </c>
      <c r="V343">
        <v>2019</v>
      </c>
    </row>
    <row r="344" spans="1:22">
      <c r="A344">
        <v>10443</v>
      </c>
      <c r="B344" t="s">
        <v>64</v>
      </c>
      <c r="C344">
        <f>1/COUNTIFS(SalesTable[SALES_REP],SalesTable[[#This Row],[SALES_REP]])</f>
        <v>1.4492753623188406E-2</v>
      </c>
      <c r="D344" t="s">
        <v>65</v>
      </c>
      <c r="E344" t="s">
        <v>51</v>
      </c>
      <c r="F344" t="str">
        <f t="shared" si="35"/>
        <v>Grand Malt</v>
      </c>
      <c r="G344">
        <f>1/COUNTIFS(SalesTable[[BRANDS ]],SalesTable[[#This Row],[BRANDS ]])</f>
        <v>6.7114093959731542E-3</v>
      </c>
      <c r="H344">
        <v>90</v>
      </c>
      <c r="I344">
        <v>150</v>
      </c>
      <c r="J344">
        <v>817</v>
      </c>
      <c r="K344">
        <v>122550</v>
      </c>
      <c r="L344">
        <v>49020</v>
      </c>
      <c r="M344">
        <f t="shared" si="36"/>
        <v>0.4</v>
      </c>
      <c r="N344">
        <f t="shared" si="37"/>
        <v>171570</v>
      </c>
      <c r="O344" t="s">
        <v>31</v>
      </c>
      <c r="P344" t="str">
        <f t="shared" si="38"/>
        <v>Francophone</v>
      </c>
      <c r="Q344" t="s">
        <v>20</v>
      </c>
      <c r="R344" t="str">
        <f t="shared" si="41"/>
        <v>South East</v>
      </c>
      <c r="S344" t="s">
        <v>52</v>
      </c>
      <c r="T344" t="str">
        <f t="shared" si="39"/>
        <v>Jul</v>
      </c>
      <c r="U344" t="str">
        <f t="shared" si="40"/>
        <v>Q3</v>
      </c>
      <c r="V344">
        <v>2018</v>
      </c>
    </row>
    <row r="345" spans="1:22">
      <c r="A345">
        <v>10444</v>
      </c>
      <c r="B345" t="s">
        <v>34</v>
      </c>
      <c r="C345">
        <f>1/COUNTIFS(SalesTable[SALES_REP],SalesTable[[#This Row],[SALES_REP]])</f>
        <v>5.3763440860215058E-3</v>
      </c>
      <c r="D345" t="s">
        <v>35</v>
      </c>
      <c r="E345" t="s">
        <v>18</v>
      </c>
      <c r="F345" t="str">
        <f t="shared" si="35"/>
        <v>Trophy</v>
      </c>
      <c r="G345">
        <f>1/COUNTIFS(SalesTable[[BRANDS ]],SalesTable[[#This Row],[BRANDS ]])</f>
        <v>6.6666666666666671E-3</v>
      </c>
      <c r="H345">
        <v>150</v>
      </c>
      <c r="I345">
        <v>200</v>
      </c>
      <c r="J345">
        <v>829</v>
      </c>
      <c r="K345">
        <v>165800</v>
      </c>
      <c r="L345">
        <v>41450</v>
      </c>
      <c r="M345">
        <f t="shared" si="36"/>
        <v>0.25</v>
      </c>
      <c r="N345">
        <f t="shared" si="37"/>
        <v>207250</v>
      </c>
      <c r="O345" t="s">
        <v>37</v>
      </c>
      <c r="P345" t="str">
        <f t="shared" si="38"/>
        <v>Francophone</v>
      </c>
      <c r="Q345" t="s">
        <v>26</v>
      </c>
      <c r="R345" t="str">
        <f t="shared" si="41"/>
        <v>West</v>
      </c>
      <c r="S345" t="s">
        <v>53</v>
      </c>
      <c r="T345" t="str">
        <f t="shared" si="39"/>
        <v>Aug</v>
      </c>
      <c r="U345" t="str">
        <f t="shared" si="40"/>
        <v>Q3</v>
      </c>
      <c r="V345">
        <v>2018</v>
      </c>
    </row>
    <row r="346" spans="1:22">
      <c r="A346">
        <v>10445</v>
      </c>
      <c r="B346" t="s">
        <v>28</v>
      </c>
      <c r="C346">
        <f>1/COUNTIFS(SalesTable[SALES_REP],SalesTable[[#This Row],[SALES_REP]])</f>
        <v>9.3457943925233638E-3</v>
      </c>
      <c r="D346" t="s">
        <v>29</v>
      </c>
      <c r="E346" t="s">
        <v>24</v>
      </c>
      <c r="F346" t="str">
        <f t="shared" si="35"/>
        <v>Budweiser</v>
      </c>
      <c r="G346">
        <f>1/COUNTIFS(SalesTable[[BRANDS ]],SalesTable[[#This Row],[BRANDS ]])</f>
        <v>6.6666666666666671E-3</v>
      </c>
      <c r="H346">
        <v>250</v>
      </c>
      <c r="I346">
        <v>500</v>
      </c>
      <c r="J346">
        <v>872</v>
      </c>
      <c r="K346">
        <v>436000</v>
      </c>
      <c r="L346">
        <v>218000</v>
      </c>
      <c r="M346">
        <f t="shared" si="36"/>
        <v>0.5</v>
      </c>
      <c r="N346">
        <f t="shared" si="37"/>
        <v>654000</v>
      </c>
      <c r="O346" t="s">
        <v>43</v>
      </c>
      <c r="P346" t="str">
        <f t="shared" si="38"/>
        <v>Francophone</v>
      </c>
      <c r="Q346" t="s">
        <v>32</v>
      </c>
      <c r="R346" t="str">
        <f t="shared" si="41"/>
        <v>South South</v>
      </c>
      <c r="S346" t="s">
        <v>56</v>
      </c>
      <c r="T346" t="str">
        <f t="shared" si="39"/>
        <v>Sep</v>
      </c>
      <c r="U346" t="str">
        <f t="shared" si="40"/>
        <v>Q3</v>
      </c>
      <c r="V346">
        <v>2018</v>
      </c>
    </row>
    <row r="347" spans="1:22">
      <c r="A347">
        <v>10446</v>
      </c>
      <c r="B347" t="s">
        <v>16</v>
      </c>
      <c r="C347">
        <f>1/COUNTIFS(SalesTable[SALES_REP],SalesTable[[#This Row],[SALES_REP]])</f>
        <v>7.3529411764705881E-3</v>
      </c>
      <c r="D347" t="s">
        <v>17</v>
      </c>
      <c r="E347" t="s">
        <v>30</v>
      </c>
      <c r="F347" t="str">
        <f t="shared" si="35"/>
        <v>Castle Lite</v>
      </c>
      <c r="G347">
        <f>1/COUNTIFS(SalesTable[[BRANDS ]],SalesTable[[#This Row],[BRANDS ]])</f>
        <v>6.6666666666666671E-3</v>
      </c>
      <c r="H347">
        <v>180</v>
      </c>
      <c r="I347">
        <v>450</v>
      </c>
      <c r="J347">
        <v>715</v>
      </c>
      <c r="K347">
        <v>321750</v>
      </c>
      <c r="L347">
        <v>193050</v>
      </c>
      <c r="M347">
        <f t="shared" si="36"/>
        <v>0.6</v>
      </c>
      <c r="N347">
        <f t="shared" si="37"/>
        <v>514800</v>
      </c>
      <c r="O347" t="s">
        <v>19</v>
      </c>
      <c r="P347" t="str">
        <f t="shared" si="38"/>
        <v>Anglophone</v>
      </c>
      <c r="Q347" t="s">
        <v>38</v>
      </c>
      <c r="R347" t="str">
        <f t="shared" si="41"/>
        <v>North West</v>
      </c>
      <c r="S347" t="s">
        <v>59</v>
      </c>
      <c r="T347" t="str">
        <f t="shared" si="39"/>
        <v>Oct</v>
      </c>
      <c r="U347" t="str">
        <f t="shared" si="40"/>
        <v>Q4</v>
      </c>
      <c r="V347">
        <v>2018</v>
      </c>
    </row>
    <row r="348" spans="1:22">
      <c r="A348">
        <v>10447</v>
      </c>
      <c r="B348" t="s">
        <v>40</v>
      </c>
      <c r="C348">
        <f>1/COUNTIFS(SalesTable[SALES_REP],SalesTable[[#This Row],[SALES_REP]])</f>
        <v>9.3457943925233638E-3</v>
      </c>
      <c r="D348" t="s">
        <v>41</v>
      </c>
      <c r="E348" t="s">
        <v>36</v>
      </c>
      <c r="F348" t="str">
        <f t="shared" si="35"/>
        <v>Eagle Lager</v>
      </c>
      <c r="G348">
        <f>1/COUNTIFS(SalesTable[[BRANDS ]],SalesTable[[#This Row],[BRANDS ]])</f>
        <v>6.6666666666666671E-3</v>
      </c>
      <c r="H348">
        <v>170</v>
      </c>
      <c r="I348">
        <v>250</v>
      </c>
      <c r="J348">
        <v>939</v>
      </c>
      <c r="K348">
        <v>234750</v>
      </c>
      <c r="L348">
        <v>75120</v>
      </c>
      <c r="M348">
        <f t="shared" si="36"/>
        <v>0.32</v>
      </c>
      <c r="N348">
        <f t="shared" si="37"/>
        <v>309870</v>
      </c>
      <c r="O348" t="s">
        <v>25</v>
      </c>
      <c r="P348" t="str">
        <f t="shared" si="38"/>
        <v>Anglophone</v>
      </c>
      <c r="Q348" t="s">
        <v>44</v>
      </c>
      <c r="R348" t="str">
        <f t="shared" si="41"/>
        <v>North Central</v>
      </c>
      <c r="S348" t="s">
        <v>62</v>
      </c>
      <c r="T348" t="str">
        <f t="shared" si="39"/>
        <v>Nov</v>
      </c>
      <c r="U348" t="str">
        <f t="shared" si="40"/>
        <v>Q4</v>
      </c>
      <c r="V348">
        <v>2019</v>
      </c>
    </row>
    <row r="349" spans="1:22">
      <c r="A349">
        <v>10448</v>
      </c>
      <c r="B349" t="s">
        <v>57</v>
      </c>
      <c r="C349">
        <f>1/COUNTIFS(SalesTable[SALES_REP],SalesTable[[#This Row],[SALES_REP]])</f>
        <v>2.0408163265306121E-2</v>
      </c>
      <c r="D349" t="s">
        <v>58</v>
      </c>
      <c r="E349" t="s">
        <v>42</v>
      </c>
      <c r="F349" t="str">
        <f t="shared" si="35"/>
        <v>Hero</v>
      </c>
      <c r="G349">
        <f>1/COUNTIFS(SalesTable[[BRANDS ]],SalesTable[[#This Row],[BRANDS ]])</f>
        <v>6.7114093959731542E-3</v>
      </c>
      <c r="H349">
        <v>150</v>
      </c>
      <c r="I349">
        <v>200</v>
      </c>
      <c r="J349">
        <v>891</v>
      </c>
      <c r="K349">
        <v>178200</v>
      </c>
      <c r="L349">
        <v>44550</v>
      </c>
      <c r="M349">
        <f t="shared" si="36"/>
        <v>0.25</v>
      </c>
      <c r="N349">
        <f t="shared" si="37"/>
        <v>222750</v>
      </c>
      <c r="O349" t="s">
        <v>31</v>
      </c>
      <c r="P349" t="str">
        <f t="shared" si="38"/>
        <v>Francophone</v>
      </c>
      <c r="Q349" t="s">
        <v>47</v>
      </c>
      <c r="R349" t="str">
        <f t="shared" si="41"/>
        <v>North Central</v>
      </c>
      <c r="S349" t="s">
        <v>63</v>
      </c>
      <c r="T349" t="str">
        <f t="shared" si="39"/>
        <v>Dec</v>
      </c>
      <c r="U349" t="str">
        <f t="shared" si="40"/>
        <v>Q4</v>
      </c>
      <c r="V349">
        <v>2017</v>
      </c>
    </row>
    <row r="350" spans="1:22">
      <c r="A350">
        <v>10449</v>
      </c>
      <c r="B350" t="s">
        <v>22</v>
      </c>
      <c r="C350">
        <f>1/COUNTIFS(SalesTable[SALES_REP],SalesTable[[#This Row],[SALES_REP]])</f>
        <v>8.4745762711864406E-3</v>
      </c>
      <c r="D350" t="s">
        <v>23</v>
      </c>
      <c r="E350" t="s">
        <v>46</v>
      </c>
      <c r="F350" t="str">
        <f t="shared" si="35"/>
        <v>Beta Malt</v>
      </c>
      <c r="G350">
        <f>1/COUNTIFS(SalesTable[[BRANDS ]],SalesTable[[#This Row],[BRANDS ]])</f>
        <v>6.7114093959731542E-3</v>
      </c>
      <c r="H350">
        <v>80</v>
      </c>
      <c r="I350">
        <v>150</v>
      </c>
      <c r="J350">
        <v>736</v>
      </c>
      <c r="K350">
        <v>110400</v>
      </c>
      <c r="L350">
        <v>51520</v>
      </c>
      <c r="M350">
        <f t="shared" si="36"/>
        <v>0.46666666666666667</v>
      </c>
      <c r="N350">
        <f t="shared" si="37"/>
        <v>161920</v>
      </c>
      <c r="O350" t="s">
        <v>37</v>
      </c>
      <c r="P350" t="str">
        <f t="shared" si="38"/>
        <v>Francophone</v>
      </c>
      <c r="Q350" t="s">
        <v>20</v>
      </c>
      <c r="R350" t="str">
        <f t="shared" si="41"/>
        <v>South East</v>
      </c>
      <c r="S350" t="s">
        <v>21</v>
      </c>
      <c r="T350" t="str">
        <f t="shared" si="39"/>
        <v>Jan</v>
      </c>
      <c r="U350" t="str">
        <f t="shared" si="40"/>
        <v>Q1</v>
      </c>
      <c r="V350">
        <v>2018</v>
      </c>
    </row>
    <row r="351" spans="1:22">
      <c r="A351">
        <v>10450</v>
      </c>
      <c r="B351" t="s">
        <v>22</v>
      </c>
      <c r="C351">
        <f>1/COUNTIFS(SalesTable[SALES_REP],SalesTable[[#This Row],[SALES_REP]])</f>
        <v>8.4745762711864406E-3</v>
      </c>
      <c r="D351" t="s">
        <v>23</v>
      </c>
      <c r="E351" t="s">
        <v>51</v>
      </c>
      <c r="F351" t="str">
        <f t="shared" si="35"/>
        <v>Grand Malt</v>
      </c>
      <c r="G351">
        <f>1/COUNTIFS(SalesTable[[BRANDS ]],SalesTable[[#This Row],[BRANDS ]])</f>
        <v>6.7114093959731542E-3</v>
      </c>
      <c r="H351">
        <v>90</v>
      </c>
      <c r="I351">
        <v>150</v>
      </c>
      <c r="J351">
        <v>797</v>
      </c>
      <c r="K351">
        <v>119550</v>
      </c>
      <c r="L351">
        <v>47820</v>
      </c>
      <c r="M351">
        <f t="shared" si="36"/>
        <v>0.4</v>
      </c>
      <c r="N351">
        <f t="shared" si="37"/>
        <v>167370</v>
      </c>
      <c r="O351" t="s">
        <v>43</v>
      </c>
      <c r="P351" t="str">
        <f t="shared" si="38"/>
        <v>Francophone</v>
      </c>
      <c r="Q351" t="s">
        <v>26</v>
      </c>
      <c r="R351" t="str">
        <f t="shared" si="41"/>
        <v>West</v>
      </c>
      <c r="S351" t="s">
        <v>27</v>
      </c>
      <c r="T351" t="str">
        <f t="shared" si="39"/>
        <v>Feb</v>
      </c>
      <c r="U351" t="str">
        <f t="shared" si="40"/>
        <v>Q1</v>
      </c>
      <c r="V351">
        <v>2017</v>
      </c>
    </row>
    <row r="352" spans="1:22">
      <c r="A352">
        <v>10451</v>
      </c>
      <c r="B352" t="s">
        <v>66</v>
      </c>
      <c r="C352">
        <f>1/COUNTIFS(SalesTable[SALES_REP],SalesTable[[#This Row],[SALES_REP]])</f>
        <v>1.4492753623188406E-2</v>
      </c>
      <c r="D352" t="s">
        <v>67</v>
      </c>
      <c r="E352" t="s">
        <v>18</v>
      </c>
      <c r="F352" t="str">
        <f t="shared" si="35"/>
        <v>Trophy</v>
      </c>
      <c r="G352">
        <f>1/COUNTIFS(SalesTable[[BRANDS ]],SalesTable[[#This Row],[BRANDS ]])</f>
        <v>6.6666666666666671E-3</v>
      </c>
      <c r="H352">
        <v>150</v>
      </c>
      <c r="I352">
        <v>200</v>
      </c>
      <c r="J352">
        <v>913</v>
      </c>
      <c r="K352">
        <v>182600</v>
      </c>
      <c r="L352">
        <v>45650</v>
      </c>
      <c r="M352">
        <f t="shared" si="36"/>
        <v>0.25</v>
      </c>
      <c r="N352">
        <f t="shared" si="37"/>
        <v>228250</v>
      </c>
      <c r="O352" t="s">
        <v>19</v>
      </c>
      <c r="P352" t="str">
        <f t="shared" si="38"/>
        <v>Anglophone</v>
      </c>
      <c r="Q352" t="s">
        <v>32</v>
      </c>
      <c r="R352" t="str">
        <f t="shared" si="41"/>
        <v>South South</v>
      </c>
      <c r="S352" t="s">
        <v>33</v>
      </c>
      <c r="T352" t="str">
        <f t="shared" si="39"/>
        <v>Mar</v>
      </c>
      <c r="U352" t="str">
        <f t="shared" si="40"/>
        <v>Q1</v>
      </c>
      <c r="V352">
        <v>2017</v>
      </c>
    </row>
    <row r="353" spans="1:22">
      <c r="A353">
        <v>10452</v>
      </c>
      <c r="B353" t="s">
        <v>34</v>
      </c>
      <c r="C353">
        <f>1/COUNTIFS(SalesTable[SALES_REP],SalesTable[[#This Row],[SALES_REP]])</f>
        <v>5.3763440860215058E-3</v>
      </c>
      <c r="D353" t="s">
        <v>35</v>
      </c>
      <c r="E353" t="s">
        <v>24</v>
      </c>
      <c r="F353" t="str">
        <f t="shared" si="35"/>
        <v>Budweiser</v>
      </c>
      <c r="G353">
        <f>1/COUNTIFS(SalesTable[[BRANDS ]],SalesTable[[#This Row],[BRANDS ]])</f>
        <v>6.6666666666666671E-3</v>
      </c>
      <c r="H353">
        <v>250</v>
      </c>
      <c r="I353">
        <v>500</v>
      </c>
      <c r="J353">
        <v>710</v>
      </c>
      <c r="K353">
        <v>355000</v>
      </c>
      <c r="L353">
        <v>177500</v>
      </c>
      <c r="M353">
        <f t="shared" si="36"/>
        <v>0.5</v>
      </c>
      <c r="N353">
        <f t="shared" si="37"/>
        <v>532500</v>
      </c>
      <c r="O353" t="s">
        <v>25</v>
      </c>
      <c r="P353" t="str">
        <f t="shared" si="38"/>
        <v>Anglophone</v>
      </c>
      <c r="Q353" t="s">
        <v>38</v>
      </c>
      <c r="R353" t="str">
        <f t="shared" si="41"/>
        <v>North West</v>
      </c>
      <c r="S353" t="s">
        <v>39</v>
      </c>
      <c r="T353" t="str">
        <f t="shared" si="39"/>
        <v>Apr</v>
      </c>
      <c r="U353" t="str">
        <f t="shared" si="40"/>
        <v>Q2</v>
      </c>
      <c r="V353">
        <v>2017</v>
      </c>
    </row>
    <row r="354" spans="1:22">
      <c r="A354">
        <v>10453</v>
      </c>
      <c r="B354" t="s">
        <v>54</v>
      </c>
      <c r="C354">
        <f>1/COUNTIFS(SalesTable[SALES_REP],SalesTable[[#This Row],[SALES_REP]])</f>
        <v>1.2658227848101266E-2</v>
      </c>
      <c r="D354" t="s">
        <v>55</v>
      </c>
      <c r="E354" t="s">
        <v>30</v>
      </c>
      <c r="F354" t="str">
        <f t="shared" si="35"/>
        <v>Castle Lite</v>
      </c>
      <c r="G354">
        <f>1/COUNTIFS(SalesTable[[BRANDS ]],SalesTable[[#This Row],[BRANDS ]])</f>
        <v>6.6666666666666671E-3</v>
      </c>
      <c r="H354">
        <v>180</v>
      </c>
      <c r="I354">
        <v>450</v>
      </c>
      <c r="J354">
        <v>832</v>
      </c>
      <c r="K354">
        <v>374400</v>
      </c>
      <c r="L354">
        <v>224640</v>
      </c>
      <c r="M354">
        <f t="shared" si="36"/>
        <v>0.6</v>
      </c>
      <c r="N354">
        <f t="shared" si="37"/>
        <v>599040</v>
      </c>
      <c r="O354" t="s">
        <v>31</v>
      </c>
      <c r="P354" t="str">
        <f t="shared" si="38"/>
        <v>Francophone</v>
      </c>
      <c r="Q354" t="s">
        <v>44</v>
      </c>
      <c r="R354" t="str">
        <f t="shared" si="41"/>
        <v>North Central</v>
      </c>
      <c r="S354" t="s">
        <v>45</v>
      </c>
      <c r="T354" t="str">
        <f t="shared" si="39"/>
        <v>May</v>
      </c>
      <c r="U354" t="str">
        <f t="shared" si="40"/>
        <v>Q2</v>
      </c>
      <c r="V354">
        <v>2019</v>
      </c>
    </row>
    <row r="355" spans="1:22">
      <c r="A355">
        <v>10454</v>
      </c>
      <c r="B355" t="s">
        <v>66</v>
      </c>
      <c r="C355">
        <f>1/COUNTIFS(SalesTable[SALES_REP],SalesTable[[#This Row],[SALES_REP]])</f>
        <v>1.4492753623188406E-2</v>
      </c>
      <c r="D355" t="s">
        <v>67</v>
      </c>
      <c r="E355" t="s">
        <v>36</v>
      </c>
      <c r="F355" t="str">
        <f t="shared" si="35"/>
        <v>Eagle Lager</v>
      </c>
      <c r="G355">
        <f>1/COUNTIFS(SalesTable[[BRANDS ]],SalesTable[[#This Row],[BRANDS ]])</f>
        <v>6.6666666666666671E-3</v>
      </c>
      <c r="H355">
        <v>170</v>
      </c>
      <c r="I355">
        <v>250</v>
      </c>
      <c r="J355">
        <v>952</v>
      </c>
      <c r="K355">
        <v>238000</v>
      </c>
      <c r="L355">
        <v>76160</v>
      </c>
      <c r="M355">
        <f t="shared" si="36"/>
        <v>0.32</v>
      </c>
      <c r="N355">
        <f t="shared" si="37"/>
        <v>314160</v>
      </c>
      <c r="O355" t="s">
        <v>37</v>
      </c>
      <c r="P355" t="str">
        <f t="shared" si="38"/>
        <v>Francophone</v>
      </c>
      <c r="Q355" t="s">
        <v>47</v>
      </c>
      <c r="R355" t="str">
        <f t="shared" si="41"/>
        <v>North Central</v>
      </c>
      <c r="S355" t="s">
        <v>48</v>
      </c>
      <c r="T355" t="str">
        <f t="shared" si="39"/>
        <v>Jun</v>
      </c>
      <c r="U355" t="str">
        <f t="shared" si="40"/>
        <v>Q2</v>
      </c>
      <c r="V355">
        <v>2019</v>
      </c>
    </row>
    <row r="356" spans="1:22">
      <c r="A356">
        <v>10455</v>
      </c>
      <c r="B356" t="s">
        <v>28</v>
      </c>
      <c r="C356">
        <f>1/COUNTIFS(SalesTable[SALES_REP],SalesTable[[#This Row],[SALES_REP]])</f>
        <v>9.3457943925233638E-3</v>
      </c>
      <c r="D356" t="s">
        <v>29</v>
      </c>
      <c r="E356" t="s">
        <v>42</v>
      </c>
      <c r="F356" t="str">
        <f t="shared" si="35"/>
        <v>Hero</v>
      </c>
      <c r="G356">
        <f>1/COUNTIFS(SalesTable[[BRANDS ]],SalesTable[[#This Row],[BRANDS ]])</f>
        <v>6.7114093959731542E-3</v>
      </c>
      <c r="H356">
        <v>150</v>
      </c>
      <c r="I356">
        <v>200</v>
      </c>
      <c r="J356">
        <v>967</v>
      </c>
      <c r="K356">
        <v>193400</v>
      </c>
      <c r="L356">
        <v>48350</v>
      </c>
      <c r="M356">
        <f t="shared" si="36"/>
        <v>0.25</v>
      </c>
      <c r="N356">
        <f t="shared" si="37"/>
        <v>241750</v>
      </c>
      <c r="O356" t="s">
        <v>43</v>
      </c>
      <c r="P356" t="str">
        <f t="shared" si="38"/>
        <v>Francophone</v>
      </c>
      <c r="Q356" t="s">
        <v>20</v>
      </c>
      <c r="R356" t="str">
        <f t="shared" si="41"/>
        <v>South East</v>
      </c>
      <c r="S356" t="s">
        <v>52</v>
      </c>
      <c r="T356" t="str">
        <f t="shared" si="39"/>
        <v>Jul</v>
      </c>
      <c r="U356" t="str">
        <f t="shared" si="40"/>
        <v>Q3</v>
      </c>
      <c r="V356">
        <v>2017</v>
      </c>
    </row>
    <row r="357" spans="1:22">
      <c r="A357">
        <v>10456</v>
      </c>
      <c r="B357" t="s">
        <v>22</v>
      </c>
      <c r="C357">
        <f>1/COUNTIFS(SalesTable[SALES_REP],SalesTable[[#This Row],[SALES_REP]])</f>
        <v>8.4745762711864406E-3</v>
      </c>
      <c r="D357" t="s">
        <v>23</v>
      </c>
      <c r="E357" t="s">
        <v>46</v>
      </c>
      <c r="F357" t="str">
        <f t="shared" si="35"/>
        <v>Beta Malt</v>
      </c>
      <c r="G357">
        <f>1/COUNTIFS(SalesTable[[BRANDS ]],SalesTable[[#This Row],[BRANDS ]])</f>
        <v>6.7114093959731542E-3</v>
      </c>
      <c r="H357">
        <v>80</v>
      </c>
      <c r="I357">
        <v>150</v>
      </c>
      <c r="J357">
        <v>879</v>
      </c>
      <c r="K357">
        <v>131850</v>
      </c>
      <c r="L357">
        <v>61530</v>
      </c>
      <c r="M357">
        <f t="shared" si="36"/>
        <v>0.46666666666666667</v>
      </c>
      <c r="N357">
        <f t="shared" si="37"/>
        <v>193380</v>
      </c>
      <c r="O357" t="s">
        <v>19</v>
      </c>
      <c r="P357" t="str">
        <f t="shared" si="38"/>
        <v>Anglophone</v>
      </c>
      <c r="Q357" t="s">
        <v>26</v>
      </c>
      <c r="R357" t="str">
        <f t="shared" si="41"/>
        <v>West</v>
      </c>
      <c r="S357" t="s">
        <v>53</v>
      </c>
      <c r="T357" t="str">
        <f t="shared" si="39"/>
        <v>Aug</v>
      </c>
      <c r="U357" t="str">
        <f t="shared" si="40"/>
        <v>Q3</v>
      </c>
      <c r="V357">
        <v>2018</v>
      </c>
    </row>
    <row r="358" spans="1:22">
      <c r="A358">
        <v>10457</v>
      </c>
      <c r="B358" t="s">
        <v>28</v>
      </c>
      <c r="C358">
        <f>1/COUNTIFS(SalesTable[SALES_REP],SalesTable[[#This Row],[SALES_REP]])</f>
        <v>9.3457943925233638E-3</v>
      </c>
      <c r="D358" t="s">
        <v>29</v>
      </c>
      <c r="E358" t="s">
        <v>51</v>
      </c>
      <c r="F358" t="str">
        <f t="shared" si="35"/>
        <v>Grand Malt</v>
      </c>
      <c r="G358">
        <f>1/COUNTIFS(SalesTable[[BRANDS ]],SalesTable[[#This Row],[BRANDS ]])</f>
        <v>6.7114093959731542E-3</v>
      </c>
      <c r="H358">
        <v>90</v>
      </c>
      <c r="I358">
        <v>150</v>
      </c>
      <c r="J358">
        <v>705</v>
      </c>
      <c r="K358">
        <v>105750</v>
      </c>
      <c r="L358">
        <v>42300</v>
      </c>
      <c r="M358">
        <f t="shared" si="36"/>
        <v>0.4</v>
      </c>
      <c r="N358">
        <f t="shared" si="37"/>
        <v>148050</v>
      </c>
      <c r="O358" t="s">
        <v>25</v>
      </c>
      <c r="P358" t="str">
        <f t="shared" si="38"/>
        <v>Anglophone</v>
      </c>
      <c r="Q358" t="s">
        <v>32</v>
      </c>
      <c r="R358" t="str">
        <f t="shared" si="41"/>
        <v>South South</v>
      </c>
      <c r="S358" t="s">
        <v>56</v>
      </c>
      <c r="T358" t="str">
        <f t="shared" si="39"/>
        <v>Sep</v>
      </c>
      <c r="U358" t="str">
        <f t="shared" si="40"/>
        <v>Q3</v>
      </c>
      <c r="V358">
        <v>2018</v>
      </c>
    </row>
    <row r="359" spans="1:22">
      <c r="A359">
        <v>10458</v>
      </c>
      <c r="B359" t="s">
        <v>49</v>
      </c>
      <c r="C359">
        <f>1/COUNTIFS(SalesTable[SALES_REP],SalesTable[[#This Row],[SALES_REP]])</f>
        <v>1.7241379310344827E-2</v>
      </c>
      <c r="D359" t="s">
        <v>50</v>
      </c>
      <c r="E359" t="s">
        <v>18</v>
      </c>
      <c r="F359" t="str">
        <f t="shared" si="35"/>
        <v>Trophy</v>
      </c>
      <c r="G359">
        <f>1/COUNTIFS(SalesTable[[BRANDS ]],SalesTable[[#This Row],[BRANDS ]])</f>
        <v>6.6666666666666671E-3</v>
      </c>
      <c r="H359">
        <v>150</v>
      </c>
      <c r="I359">
        <v>200</v>
      </c>
      <c r="J359">
        <v>878</v>
      </c>
      <c r="K359">
        <v>175600</v>
      </c>
      <c r="L359">
        <v>43900</v>
      </c>
      <c r="M359">
        <f t="shared" si="36"/>
        <v>0.25</v>
      </c>
      <c r="N359">
        <f t="shared" si="37"/>
        <v>219500</v>
      </c>
      <c r="O359" t="s">
        <v>31</v>
      </c>
      <c r="P359" t="str">
        <f t="shared" si="38"/>
        <v>Francophone</v>
      </c>
      <c r="Q359" t="s">
        <v>38</v>
      </c>
      <c r="R359" t="str">
        <f t="shared" si="41"/>
        <v>North West</v>
      </c>
      <c r="S359" t="s">
        <v>59</v>
      </c>
      <c r="T359" t="str">
        <f t="shared" si="39"/>
        <v>Oct</v>
      </c>
      <c r="U359" t="str">
        <f t="shared" si="40"/>
        <v>Q4</v>
      </c>
      <c r="V359">
        <v>2018</v>
      </c>
    </row>
    <row r="360" spans="1:22">
      <c r="A360">
        <v>10459</v>
      </c>
      <c r="B360" t="s">
        <v>40</v>
      </c>
      <c r="C360">
        <f>1/COUNTIFS(SalesTable[SALES_REP],SalesTable[[#This Row],[SALES_REP]])</f>
        <v>9.3457943925233638E-3</v>
      </c>
      <c r="D360" t="s">
        <v>41</v>
      </c>
      <c r="E360" t="s">
        <v>24</v>
      </c>
      <c r="F360" t="str">
        <f t="shared" si="35"/>
        <v>Budweiser</v>
      </c>
      <c r="G360">
        <f>1/COUNTIFS(SalesTable[[BRANDS ]],SalesTable[[#This Row],[BRANDS ]])</f>
        <v>6.6666666666666671E-3</v>
      </c>
      <c r="H360">
        <v>250</v>
      </c>
      <c r="I360">
        <v>500</v>
      </c>
      <c r="J360">
        <v>903</v>
      </c>
      <c r="K360">
        <v>451500</v>
      </c>
      <c r="L360">
        <v>225750</v>
      </c>
      <c r="M360">
        <f t="shared" si="36"/>
        <v>0.5</v>
      </c>
      <c r="N360">
        <f t="shared" si="37"/>
        <v>677250</v>
      </c>
      <c r="O360" t="s">
        <v>37</v>
      </c>
      <c r="P360" t="str">
        <f t="shared" si="38"/>
        <v>Francophone</v>
      </c>
      <c r="Q360" t="s">
        <v>44</v>
      </c>
      <c r="R360" t="str">
        <f t="shared" si="41"/>
        <v>North Central</v>
      </c>
      <c r="S360" t="s">
        <v>62</v>
      </c>
      <c r="T360" t="str">
        <f t="shared" si="39"/>
        <v>Nov</v>
      </c>
      <c r="U360" t="str">
        <f t="shared" si="40"/>
        <v>Q4</v>
      </c>
      <c r="V360">
        <v>2018</v>
      </c>
    </row>
    <row r="361" spans="1:22">
      <c r="A361">
        <v>10460</v>
      </c>
      <c r="B361" t="s">
        <v>16</v>
      </c>
      <c r="C361">
        <f>1/COUNTIFS(SalesTable[SALES_REP],SalesTable[[#This Row],[SALES_REP]])</f>
        <v>7.3529411764705881E-3</v>
      </c>
      <c r="D361" t="s">
        <v>17</v>
      </c>
      <c r="E361" t="s">
        <v>30</v>
      </c>
      <c r="F361" t="str">
        <f t="shared" si="35"/>
        <v>Castle Lite</v>
      </c>
      <c r="G361">
        <f>1/COUNTIFS(SalesTable[[BRANDS ]],SalesTable[[#This Row],[BRANDS ]])</f>
        <v>6.6666666666666671E-3</v>
      </c>
      <c r="H361">
        <v>180</v>
      </c>
      <c r="I361">
        <v>450</v>
      </c>
      <c r="J361">
        <v>791</v>
      </c>
      <c r="K361">
        <v>355950</v>
      </c>
      <c r="L361">
        <v>213570</v>
      </c>
      <c r="M361">
        <f t="shared" si="36"/>
        <v>0.6</v>
      </c>
      <c r="N361">
        <f t="shared" si="37"/>
        <v>569520</v>
      </c>
      <c r="O361" t="s">
        <v>43</v>
      </c>
      <c r="P361" t="str">
        <f t="shared" si="38"/>
        <v>Francophone</v>
      </c>
      <c r="Q361" t="s">
        <v>47</v>
      </c>
      <c r="R361" t="str">
        <f t="shared" si="41"/>
        <v>North Central</v>
      </c>
      <c r="S361" t="s">
        <v>63</v>
      </c>
      <c r="T361" t="str">
        <f t="shared" si="39"/>
        <v>Dec</v>
      </c>
      <c r="U361" t="str">
        <f t="shared" si="40"/>
        <v>Q4</v>
      </c>
      <c r="V361">
        <v>2018</v>
      </c>
    </row>
    <row r="362" spans="1:22">
      <c r="A362">
        <v>10461</v>
      </c>
      <c r="B362" t="s">
        <v>16</v>
      </c>
      <c r="C362">
        <f>1/COUNTIFS(SalesTable[SALES_REP],SalesTable[[#This Row],[SALES_REP]])</f>
        <v>7.3529411764705881E-3</v>
      </c>
      <c r="D362" t="s">
        <v>17</v>
      </c>
      <c r="E362" t="s">
        <v>36</v>
      </c>
      <c r="F362" t="str">
        <f t="shared" si="35"/>
        <v>Eagle Lager</v>
      </c>
      <c r="G362">
        <f>1/COUNTIFS(SalesTable[[BRANDS ]],SalesTable[[#This Row],[BRANDS ]])</f>
        <v>6.6666666666666671E-3</v>
      </c>
      <c r="H362">
        <v>170</v>
      </c>
      <c r="I362">
        <v>250</v>
      </c>
      <c r="J362">
        <v>895</v>
      </c>
      <c r="K362">
        <v>223750</v>
      </c>
      <c r="L362">
        <v>71600</v>
      </c>
      <c r="M362">
        <f t="shared" si="36"/>
        <v>0.32</v>
      </c>
      <c r="N362">
        <f t="shared" si="37"/>
        <v>295350</v>
      </c>
      <c r="O362" t="s">
        <v>19</v>
      </c>
      <c r="P362" t="str">
        <f t="shared" si="38"/>
        <v>Anglophone</v>
      </c>
      <c r="Q362" t="s">
        <v>20</v>
      </c>
      <c r="R362" t="str">
        <f t="shared" si="41"/>
        <v>South East</v>
      </c>
      <c r="S362" t="s">
        <v>21</v>
      </c>
      <c r="T362" t="str">
        <f t="shared" si="39"/>
        <v>Jan</v>
      </c>
      <c r="U362" t="str">
        <f t="shared" si="40"/>
        <v>Q1</v>
      </c>
      <c r="V362">
        <v>2018</v>
      </c>
    </row>
    <row r="363" spans="1:22">
      <c r="A363">
        <v>10462</v>
      </c>
      <c r="B363" t="s">
        <v>40</v>
      </c>
      <c r="C363">
        <f>1/COUNTIFS(SalesTable[SALES_REP],SalesTable[[#This Row],[SALES_REP]])</f>
        <v>9.3457943925233638E-3</v>
      </c>
      <c r="D363" t="s">
        <v>41</v>
      </c>
      <c r="E363" t="s">
        <v>42</v>
      </c>
      <c r="F363" t="str">
        <f t="shared" si="35"/>
        <v>Hero</v>
      </c>
      <c r="G363">
        <f>1/COUNTIFS(SalesTable[[BRANDS ]],SalesTable[[#This Row],[BRANDS ]])</f>
        <v>6.7114093959731542E-3</v>
      </c>
      <c r="H363">
        <v>150</v>
      </c>
      <c r="I363">
        <v>200</v>
      </c>
      <c r="J363">
        <v>759</v>
      </c>
      <c r="K363">
        <v>151800</v>
      </c>
      <c r="L363">
        <v>37950</v>
      </c>
      <c r="M363">
        <f t="shared" si="36"/>
        <v>0.25</v>
      </c>
      <c r="N363">
        <f t="shared" si="37"/>
        <v>189750</v>
      </c>
      <c r="O363" t="s">
        <v>25</v>
      </c>
      <c r="P363" t="str">
        <f t="shared" si="38"/>
        <v>Anglophone</v>
      </c>
      <c r="Q363" t="s">
        <v>26</v>
      </c>
      <c r="R363" t="str">
        <f t="shared" si="41"/>
        <v>West</v>
      </c>
      <c r="S363" t="s">
        <v>27</v>
      </c>
      <c r="T363" t="str">
        <f t="shared" si="39"/>
        <v>Feb</v>
      </c>
      <c r="U363" t="str">
        <f t="shared" si="40"/>
        <v>Q1</v>
      </c>
      <c r="V363">
        <v>2018</v>
      </c>
    </row>
    <row r="364" spans="1:22">
      <c r="A364">
        <v>10463</v>
      </c>
      <c r="B364" t="s">
        <v>16</v>
      </c>
      <c r="C364">
        <f>1/COUNTIFS(SalesTable[SALES_REP],SalesTable[[#This Row],[SALES_REP]])</f>
        <v>7.3529411764705881E-3</v>
      </c>
      <c r="D364" t="s">
        <v>17</v>
      </c>
      <c r="E364" t="s">
        <v>46</v>
      </c>
      <c r="F364" t="str">
        <f t="shared" si="35"/>
        <v>Beta Malt</v>
      </c>
      <c r="G364">
        <f>1/COUNTIFS(SalesTable[[BRANDS ]],SalesTable[[#This Row],[BRANDS ]])</f>
        <v>6.7114093959731542E-3</v>
      </c>
      <c r="H364">
        <v>80</v>
      </c>
      <c r="I364">
        <v>150</v>
      </c>
      <c r="J364">
        <v>790</v>
      </c>
      <c r="K364">
        <v>118500</v>
      </c>
      <c r="L364">
        <v>55300</v>
      </c>
      <c r="M364">
        <f t="shared" si="36"/>
        <v>0.46666666666666667</v>
      </c>
      <c r="N364">
        <f t="shared" si="37"/>
        <v>173800</v>
      </c>
      <c r="O364" t="s">
        <v>31</v>
      </c>
      <c r="P364" t="str">
        <f t="shared" si="38"/>
        <v>Francophone</v>
      </c>
      <c r="Q364" t="s">
        <v>32</v>
      </c>
      <c r="R364" t="str">
        <f t="shared" si="41"/>
        <v>South South</v>
      </c>
      <c r="S364" t="s">
        <v>33</v>
      </c>
      <c r="T364" t="str">
        <f t="shared" si="39"/>
        <v>Mar</v>
      </c>
      <c r="U364" t="str">
        <f t="shared" si="40"/>
        <v>Q1</v>
      </c>
      <c r="V364">
        <v>2017</v>
      </c>
    </row>
    <row r="365" spans="1:22">
      <c r="A365">
        <v>10464</v>
      </c>
      <c r="B365" t="s">
        <v>22</v>
      </c>
      <c r="C365">
        <f>1/COUNTIFS(SalesTable[SALES_REP],SalesTable[[#This Row],[SALES_REP]])</f>
        <v>8.4745762711864406E-3</v>
      </c>
      <c r="D365" t="s">
        <v>23</v>
      </c>
      <c r="E365" t="s">
        <v>51</v>
      </c>
      <c r="F365" t="str">
        <f t="shared" si="35"/>
        <v>Grand Malt</v>
      </c>
      <c r="G365">
        <f>1/COUNTIFS(SalesTable[[BRANDS ]],SalesTable[[#This Row],[BRANDS ]])</f>
        <v>6.7114093959731542E-3</v>
      </c>
      <c r="H365">
        <v>90</v>
      </c>
      <c r="I365">
        <v>150</v>
      </c>
      <c r="J365">
        <v>722</v>
      </c>
      <c r="K365">
        <v>108300</v>
      </c>
      <c r="L365">
        <v>43320</v>
      </c>
      <c r="M365">
        <f t="shared" si="36"/>
        <v>0.4</v>
      </c>
      <c r="N365">
        <f t="shared" si="37"/>
        <v>151620</v>
      </c>
      <c r="O365" t="s">
        <v>37</v>
      </c>
      <c r="P365" t="str">
        <f t="shared" si="38"/>
        <v>Francophone</v>
      </c>
      <c r="Q365" t="s">
        <v>38</v>
      </c>
      <c r="R365" t="str">
        <f t="shared" si="41"/>
        <v>North West</v>
      </c>
      <c r="S365" t="s">
        <v>39</v>
      </c>
      <c r="T365" t="str">
        <f t="shared" si="39"/>
        <v>Apr</v>
      </c>
      <c r="U365" t="str">
        <f t="shared" si="40"/>
        <v>Q2</v>
      </c>
      <c r="V365">
        <v>2017</v>
      </c>
    </row>
    <row r="366" spans="1:22">
      <c r="A366">
        <v>10465</v>
      </c>
      <c r="B366" t="s">
        <v>28</v>
      </c>
      <c r="C366">
        <f>1/COUNTIFS(SalesTable[SALES_REP],SalesTable[[#This Row],[SALES_REP]])</f>
        <v>9.3457943925233638E-3</v>
      </c>
      <c r="D366" t="s">
        <v>29</v>
      </c>
      <c r="E366" t="s">
        <v>18</v>
      </c>
      <c r="F366" t="str">
        <f t="shared" si="35"/>
        <v>Trophy</v>
      </c>
      <c r="G366">
        <f>1/COUNTIFS(SalesTable[[BRANDS ]],SalesTable[[#This Row],[BRANDS ]])</f>
        <v>6.6666666666666671E-3</v>
      </c>
      <c r="H366">
        <v>150</v>
      </c>
      <c r="I366">
        <v>200</v>
      </c>
      <c r="J366">
        <v>888</v>
      </c>
      <c r="K366">
        <v>177600</v>
      </c>
      <c r="L366">
        <v>44400</v>
      </c>
      <c r="M366">
        <f t="shared" si="36"/>
        <v>0.25</v>
      </c>
      <c r="N366">
        <f t="shared" si="37"/>
        <v>222000</v>
      </c>
      <c r="O366" t="s">
        <v>43</v>
      </c>
      <c r="P366" t="str">
        <f t="shared" si="38"/>
        <v>Francophone</v>
      </c>
      <c r="Q366" t="s">
        <v>44</v>
      </c>
      <c r="R366" t="str">
        <f t="shared" si="41"/>
        <v>North Central</v>
      </c>
      <c r="S366" t="s">
        <v>45</v>
      </c>
      <c r="T366" t="str">
        <f t="shared" si="39"/>
        <v>May</v>
      </c>
      <c r="U366" t="str">
        <f t="shared" si="40"/>
        <v>Q2</v>
      </c>
      <c r="V366">
        <v>2019</v>
      </c>
    </row>
    <row r="367" spans="1:22">
      <c r="A367">
        <v>10466</v>
      </c>
      <c r="B367" t="s">
        <v>34</v>
      </c>
      <c r="C367">
        <f>1/COUNTIFS(SalesTable[SALES_REP],SalesTable[[#This Row],[SALES_REP]])</f>
        <v>5.3763440860215058E-3</v>
      </c>
      <c r="D367" t="s">
        <v>35</v>
      </c>
      <c r="E367" t="s">
        <v>24</v>
      </c>
      <c r="F367" t="str">
        <f t="shared" si="35"/>
        <v>Budweiser</v>
      </c>
      <c r="G367">
        <f>1/COUNTIFS(SalesTable[[BRANDS ]],SalesTable[[#This Row],[BRANDS ]])</f>
        <v>6.6666666666666671E-3</v>
      </c>
      <c r="H367">
        <v>250</v>
      </c>
      <c r="I367">
        <v>500</v>
      </c>
      <c r="J367">
        <v>849</v>
      </c>
      <c r="K367">
        <v>424500</v>
      </c>
      <c r="L367">
        <v>212250</v>
      </c>
      <c r="M367">
        <f t="shared" si="36"/>
        <v>0.5</v>
      </c>
      <c r="N367">
        <f t="shared" si="37"/>
        <v>636750</v>
      </c>
      <c r="O367" t="s">
        <v>19</v>
      </c>
      <c r="P367" t="str">
        <f t="shared" si="38"/>
        <v>Anglophone</v>
      </c>
      <c r="Q367" t="s">
        <v>47</v>
      </c>
      <c r="R367" t="str">
        <f t="shared" si="41"/>
        <v>North Central</v>
      </c>
      <c r="S367" t="s">
        <v>48</v>
      </c>
      <c r="T367" t="str">
        <f t="shared" si="39"/>
        <v>Jun</v>
      </c>
      <c r="U367" t="str">
        <f t="shared" si="40"/>
        <v>Q2</v>
      </c>
      <c r="V367">
        <v>2018</v>
      </c>
    </row>
    <row r="368" spans="1:22">
      <c r="A368">
        <v>10467</v>
      </c>
      <c r="B368" t="s">
        <v>40</v>
      </c>
      <c r="C368">
        <f>1/COUNTIFS(SalesTable[SALES_REP],SalesTable[[#This Row],[SALES_REP]])</f>
        <v>9.3457943925233638E-3</v>
      </c>
      <c r="D368" t="s">
        <v>41</v>
      </c>
      <c r="E368" t="s">
        <v>30</v>
      </c>
      <c r="F368" t="str">
        <f t="shared" si="35"/>
        <v>Castle Lite</v>
      </c>
      <c r="G368">
        <f>1/COUNTIFS(SalesTable[[BRANDS ]],SalesTable[[#This Row],[BRANDS ]])</f>
        <v>6.6666666666666671E-3</v>
      </c>
      <c r="H368">
        <v>180</v>
      </c>
      <c r="I368">
        <v>450</v>
      </c>
      <c r="J368">
        <v>736</v>
      </c>
      <c r="K368">
        <v>331200</v>
      </c>
      <c r="L368">
        <v>198720</v>
      </c>
      <c r="M368">
        <f t="shared" si="36"/>
        <v>0.6</v>
      </c>
      <c r="N368">
        <f t="shared" si="37"/>
        <v>529920</v>
      </c>
      <c r="O368" t="s">
        <v>25</v>
      </c>
      <c r="P368" t="str">
        <f t="shared" si="38"/>
        <v>Anglophone</v>
      </c>
      <c r="Q368" t="s">
        <v>20</v>
      </c>
      <c r="R368" t="str">
        <f t="shared" si="41"/>
        <v>South East</v>
      </c>
      <c r="S368" t="s">
        <v>52</v>
      </c>
      <c r="T368" t="str">
        <f t="shared" si="39"/>
        <v>Jul</v>
      </c>
      <c r="U368" t="str">
        <f t="shared" si="40"/>
        <v>Q3</v>
      </c>
      <c r="V368">
        <v>2018</v>
      </c>
    </row>
    <row r="369" spans="1:22">
      <c r="A369">
        <v>10468</v>
      </c>
      <c r="B369" t="s">
        <v>16</v>
      </c>
      <c r="C369">
        <f>1/COUNTIFS(SalesTable[SALES_REP],SalesTable[[#This Row],[SALES_REP]])</f>
        <v>7.3529411764705881E-3</v>
      </c>
      <c r="D369" t="s">
        <v>17</v>
      </c>
      <c r="E369" t="s">
        <v>36</v>
      </c>
      <c r="F369" t="str">
        <f t="shared" si="35"/>
        <v>Eagle Lager</v>
      </c>
      <c r="G369">
        <f>1/COUNTIFS(SalesTable[[BRANDS ]],SalesTable[[#This Row],[BRANDS ]])</f>
        <v>6.6666666666666671E-3</v>
      </c>
      <c r="H369">
        <v>170</v>
      </c>
      <c r="I369">
        <v>250</v>
      </c>
      <c r="J369">
        <v>843</v>
      </c>
      <c r="K369">
        <v>210750</v>
      </c>
      <c r="L369">
        <v>67440</v>
      </c>
      <c r="M369">
        <f t="shared" si="36"/>
        <v>0.32</v>
      </c>
      <c r="N369">
        <f t="shared" si="37"/>
        <v>278190</v>
      </c>
      <c r="O369" t="s">
        <v>31</v>
      </c>
      <c r="P369" t="str">
        <f t="shared" si="38"/>
        <v>Francophone</v>
      </c>
      <c r="Q369" t="s">
        <v>26</v>
      </c>
      <c r="R369" t="str">
        <f t="shared" si="41"/>
        <v>West</v>
      </c>
      <c r="S369" t="s">
        <v>53</v>
      </c>
      <c r="T369" t="str">
        <f t="shared" si="39"/>
        <v>Aug</v>
      </c>
      <c r="U369" t="str">
        <f t="shared" si="40"/>
        <v>Q3</v>
      </c>
      <c r="V369">
        <v>2019</v>
      </c>
    </row>
    <row r="370" spans="1:22">
      <c r="A370">
        <v>10469</v>
      </c>
      <c r="B370" t="s">
        <v>49</v>
      </c>
      <c r="C370">
        <f>1/COUNTIFS(SalesTable[SALES_REP],SalesTable[[#This Row],[SALES_REP]])</f>
        <v>1.7241379310344827E-2</v>
      </c>
      <c r="D370" t="s">
        <v>50</v>
      </c>
      <c r="E370" t="s">
        <v>42</v>
      </c>
      <c r="F370" t="str">
        <f t="shared" si="35"/>
        <v>Hero</v>
      </c>
      <c r="G370">
        <f>1/COUNTIFS(SalesTable[[BRANDS ]],SalesTable[[#This Row],[BRANDS ]])</f>
        <v>6.7114093959731542E-3</v>
      </c>
      <c r="H370">
        <v>150</v>
      </c>
      <c r="I370">
        <v>200</v>
      </c>
      <c r="J370">
        <v>999</v>
      </c>
      <c r="K370">
        <v>199800</v>
      </c>
      <c r="L370">
        <v>49950</v>
      </c>
      <c r="M370">
        <f t="shared" si="36"/>
        <v>0.25</v>
      </c>
      <c r="N370">
        <f t="shared" si="37"/>
        <v>249750</v>
      </c>
      <c r="O370" t="s">
        <v>37</v>
      </c>
      <c r="P370" t="str">
        <f t="shared" si="38"/>
        <v>Francophone</v>
      </c>
      <c r="Q370" t="s">
        <v>32</v>
      </c>
      <c r="R370" t="str">
        <f t="shared" si="41"/>
        <v>South South</v>
      </c>
      <c r="S370" t="s">
        <v>56</v>
      </c>
      <c r="T370" t="str">
        <f t="shared" si="39"/>
        <v>Sep</v>
      </c>
      <c r="U370" t="str">
        <f t="shared" si="40"/>
        <v>Q3</v>
      </c>
      <c r="V370">
        <v>2018</v>
      </c>
    </row>
    <row r="371" spans="1:22">
      <c r="A371">
        <v>10470</v>
      </c>
      <c r="B371" t="s">
        <v>34</v>
      </c>
      <c r="C371">
        <f>1/COUNTIFS(SalesTable[SALES_REP],SalesTable[[#This Row],[SALES_REP]])</f>
        <v>5.3763440860215058E-3</v>
      </c>
      <c r="D371" t="s">
        <v>35</v>
      </c>
      <c r="E371" t="s">
        <v>46</v>
      </c>
      <c r="F371" t="str">
        <f t="shared" si="35"/>
        <v>Beta Malt</v>
      </c>
      <c r="G371">
        <f>1/COUNTIFS(SalesTable[[BRANDS ]],SalesTable[[#This Row],[BRANDS ]])</f>
        <v>6.7114093959731542E-3</v>
      </c>
      <c r="H371">
        <v>80</v>
      </c>
      <c r="I371">
        <v>150</v>
      </c>
      <c r="J371">
        <v>996</v>
      </c>
      <c r="K371">
        <v>149400</v>
      </c>
      <c r="L371">
        <v>69720</v>
      </c>
      <c r="M371">
        <f t="shared" si="36"/>
        <v>0.46666666666666667</v>
      </c>
      <c r="N371">
        <f t="shared" si="37"/>
        <v>219120</v>
      </c>
      <c r="O371" t="s">
        <v>43</v>
      </c>
      <c r="P371" t="str">
        <f t="shared" si="38"/>
        <v>Francophone</v>
      </c>
      <c r="Q371" t="s">
        <v>38</v>
      </c>
      <c r="R371" t="str">
        <f t="shared" si="41"/>
        <v>North West</v>
      </c>
      <c r="S371" t="s">
        <v>59</v>
      </c>
      <c r="T371" t="str">
        <f t="shared" si="39"/>
        <v>Oct</v>
      </c>
      <c r="U371" t="str">
        <f t="shared" si="40"/>
        <v>Q4</v>
      </c>
      <c r="V371">
        <v>2018</v>
      </c>
    </row>
    <row r="372" spans="1:22">
      <c r="A372">
        <v>10471</v>
      </c>
      <c r="B372" t="s">
        <v>54</v>
      </c>
      <c r="C372">
        <f>1/COUNTIFS(SalesTable[SALES_REP],SalesTable[[#This Row],[SALES_REP]])</f>
        <v>1.2658227848101266E-2</v>
      </c>
      <c r="D372" t="s">
        <v>55</v>
      </c>
      <c r="E372" t="s">
        <v>51</v>
      </c>
      <c r="F372" t="str">
        <f t="shared" si="35"/>
        <v>Grand Malt</v>
      </c>
      <c r="G372">
        <f>1/COUNTIFS(SalesTable[[BRANDS ]],SalesTable[[#This Row],[BRANDS ]])</f>
        <v>6.7114093959731542E-3</v>
      </c>
      <c r="H372">
        <v>90</v>
      </c>
      <c r="I372">
        <v>150</v>
      </c>
      <c r="J372">
        <v>718</v>
      </c>
      <c r="K372">
        <v>107700</v>
      </c>
      <c r="L372">
        <v>43080</v>
      </c>
      <c r="M372">
        <f t="shared" si="36"/>
        <v>0.4</v>
      </c>
      <c r="N372">
        <f t="shared" si="37"/>
        <v>150780</v>
      </c>
      <c r="O372" t="s">
        <v>19</v>
      </c>
      <c r="P372" t="str">
        <f t="shared" si="38"/>
        <v>Anglophone</v>
      </c>
      <c r="Q372" t="s">
        <v>44</v>
      </c>
      <c r="R372" t="str">
        <f t="shared" si="41"/>
        <v>North Central</v>
      </c>
      <c r="S372" t="s">
        <v>62</v>
      </c>
      <c r="T372" t="str">
        <f t="shared" si="39"/>
        <v>Nov</v>
      </c>
      <c r="U372" t="str">
        <f t="shared" si="40"/>
        <v>Q4</v>
      </c>
      <c r="V372">
        <v>2017</v>
      </c>
    </row>
    <row r="373" spans="1:22">
      <c r="A373">
        <v>10472</v>
      </c>
      <c r="B373" t="s">
        <v>57</v>
      </c>
      <c r="C373">
        <f>1/COUNTIFS(SalesTable[SALES_REP],SalesTable[[#This Row],[SALES_REP]])</f>
        <v>2.0408163265306121E-2</v>
      </c>
      <c r="D373" t="s">
        <v>58</v>
      </c>
      <c r="E373" t="s">
        <v>18</v>
      </c>
      <c r="F373" t="str">
        <f t="shared" si="35"/>
        <v>Trophy</v>
      </c>
      <c r="G373">
        <f>1/COUNTIFS(SalesTable[[BRANDS ]],SalesTable[[#This Row],[BRANDS ]])</f>
        <v>6.6666666666666671E-3</v>
      </c>
      <c r="H373">
        <v>150</v>
      </c>
      <c r="I373">
        <v>200</v>
      </c>
      <c r="J373">
        <v>700</v>
      </c>
      <c r="K373">
        <v>140000</v>
      </c>
      <c r="L373">
        <v>35000</v>
      </c>
      <c r="M373">
        <f t="shared" si="36"/>
        <v>0.25</v>
      </c>
      <c r="N373">
        <f t="shared" si="37"/>
        <v>175000</v>
      </c>
      <c r="O373" t="s">
        <v>25</v>
      </c>
      <c r="P373" t="str">
        <f t="shared" si="38"/>
        <v>Anglophone</v>
      </c>
      <c r="Q373" t="s">
        <v>47</v>
      </c>
      <c r="R373" t="str">
        <f t="shared" si="41"/>
        <v>North Central</v>
      </c>
      <c r="S373" t="s">
        <v>63</v>
      </c>
      <c r="T373" t="str">
        <f t="shared" si="39"/>
        <v>Dec</v>
      </c>
      <c r="U373" t="str">
        <f t="shared" si="40"/>
        <v>Q4</v>
      </c>
      <c r="V373">
        <v>2017</v>
      </c>
    </row>
    <row r="374" spans="1:22">
      <c r="A374">
        <v>10473</v>
      </c>
      <c r="B374" t="s">
        <v>60</v>
      </c>
      <c r="C374">
        <f>1/COUNTIFS(SalesTable[SALES_REP],SalesTable[[#This Row],[SALES_REP]])</f>
        <v>1.4492753623188406E-2</v>
      </c>
      <c r="D374" t="s">
        <v>61</v>
      </c>
      <c r="E374" t="s">
        <v>24</v>
      </c>
      <c r="F374" t="str">
        <f t="shared" si="35"/>
        <v>Budweiser</v>
      </c>
      <c r="G374">
        <f>1/COUNTIFS(SalesTable[[BRANDS ]],SalesTable[[#This Row],[BRANDS ]])</f>
        <v>6.6666666666666671E-3</v>
      </c>
      <c r="H374">
        <v>250</v>
      </c>
      <c r="I374">
        <v>500</v>
      </c>
      <c r="J374">
        <v>827</v>
      </c>
      <c r="K374">
        <v>413500</v>
      </c>
      <c r="L374">
        <v>206750</v>
      </c>
      <c r="M374">
        <f t="shared" si="36"/>
        <v>0.5</v>
      </c>
      <c r="N374">
        <f t="shared" si="37"/>
        <v>620250</v>
      </c>
      <c r="O374" t="s">
        <v>31</v>
      </c>
      <c r="P374" t="str">
        <f t="shared" si="38"/>
        <v>Francophone</v>
      </c>
      <c r="Q374" t="s">
        <v>20</v>
      </c>
      <c r="R374" t="str">
        <f t="shared" si="41"/>
        <v>South East</v>
      </c>
      <c r="S374" t="s">
        <v>21</v>
      </c>
      <c r="T374" t="str">
        <f t="shared" si="39"/>
        <v>Jan</v>
      </c>
      <c r="U374" t="str">
        <f t="shared" si="40"/>
        <v>Q1</v>
      </c>
      <c r="V374">
        <v>2018</v>
      </c>
    </row>
    <row r="375" spans="1:22">
      <c r="A375">
        <v>10474</v>
      </c>
      <c r="B375" t="s">
        <v>34</v>
      </c>
      <c r="C375">
        <f>1/COUNTIFS(SalesTable[SALES_REP],SalesTable[[#This Row],[SALES_REP]])</f>
        <v>5.3763440860215058E-3</v>
      </c>
      <c r="D375" t="s">
        <v>35</v>
      </c>
      <c r="E375" t="s">
        <v>30</v>
      </c>
      <c r="F375" t="str">
        <f t="shared" si="35"/>
        <v>Castle Lite</v>
      </c>
      <c r="G375">
        <f>1/COUNTIFS(SalesTable[[BRANDS ]],SalesTable[[#This Row],[BRANDS ]])</f>
        <v>6.6666666666666671E-3</v>
      </c>
      <c r="H375">
        <v>180</v>
      </c>
      <c r="I375">
        <v>450</v>
      </c>
      <c r="J375">
        <v>755</v>
      </c>
      <c r="K375">
        <v>339750</v>
      </c>
      <c r="L375">
        <v>203850</v>
      </c>
      <c r="M375">
        <f t="shared" si="36"/>
        <v>0.6</v>
      </c>
      <c r="N375">
        <f t="shared" si="37"/>
        <v>543600</v>
      </c>
      <c r="O375" t="s">
        <v>37</v>
      </c>
      <c r="P375" t="str">
        <f t="shared" si="38"/>
        <v>Francophone</v>
      </c>
      <c r="Q375" t="s">
        <v>26</v>
      </c>
      <c r="R375" t="str">
        <f t="shared" si="41"/>
        <v>West</v>
      </c>
      <c r="S375" t="s">
        <v>27</v>
      </c>
      <c r="T375" t="str">
        <f t="shared" si="39"/>
        <v>Feb</v>
      </c>
      <c r="U375" t="str">
        <f t="shared" si="40"/>
        <v>Q1</v>
      </c>
      <c r="V375">
        <v>2018</v>
      </c>
    </row>
    <row r="376" spans="1:22">
      <c r="A376">
        <v>10475</v>
      </c>
      <c r="B376" t="s">
        <v>64</v>
      </c>
      <c r="C376">
        <f>1/COUNTIFS(SalesTable[SALES_REP],SalesTable[[#This Row],[SALES_REP]])</f>
        <v>1.4492753623188406E-2</v>
      </c>
      <c r="D376" t="s">
        <v>65</v>
      </c>
      <c r="E376" t="s">
        <v>36</v>
      </c>
      <c r="F376" t="str">
        <f t="shared" si="35"/>
        <v>Eagle Lager</v>
      </c>
      <c r="G376">
        <f>1/COUNTIFS(SalesTable[[BRANDS ]],SalesTable[[#This Row],[BRANDS ]])</f>
        <v>6.6666666666666671E-3</v>
      </c>
      <c r="H376">
        <v>170</v>
      </c>
      <c r="I376">
        <v>250</v>
      </c>
      <c r="J376">
        <v>803</v>
      </c>
      <c r="K376">
        <v>200750</v>
      </c>
      <c r="L376">
        <v>64240</v>
      </c>
      <c r="M376">
        <f t="shared" si="36"/>
        <v>0.32</v>
      </c>
      <c r="N376">
        <f t="shared" si="37"/>
        <v>264990</v>
      </c>
      <c r="O376" t="s">
        <v>43</v>
      </c>
      <c r="P376" t="str">
        <f t="shared" si="38"/>
        <v>Francophone</v>
      </c>
      <c r="Q376" t="s">
        <v>32</v>
      </c>
      <c r="R376" t="str">
        <f t="shared" si="41"/>
        <v>South South</v>
      </c>
      <c r="S376" t="s">
        <v>33</v>
      </c>
      <c r="T376" t="str">
        <f t="shared" si="39"/>
        <v>Mar</v>
      </c>
      <c r="U376" t="str">
        <f t="shared" si="40"/>
        <v>Q1</v>
      </c>
      <c r="V376">
        <v>2019</v>
      </c>
    </row>
    <row r="377" spans="1:22">
      <c r="A377">
        <v>10476</v>
      </c>
      <c r="B377" t="s">
        <v>34</v>
      </c>
      <c r="C377">
        <f>1/COUNTIFS(SalesTable[SALES_REP],SalesTable[[#This Row],[SALES_REP]])</f>
        <v>5.3763440860215058E-3</v>
      </c>
      <c r="D377" t="s">
        <v>35</v>
      </c>
      <c r="E377" t="s">
        <v>42</v>
      </c>
      <c r="F377" t="str">
        <f t="shared" si="35"/>
        <v>Hero</v>
      </c>
      <c r="G377">
        <f>1/COUNTIFS(SalesTable[[BRANDS ]],SalesTable[[#This Row],[BRANDS ]])</f>
        <v>6.7114093959731542E-3</v>
      </c>
      <c r="H377">
        <v>150</v>
      </c>
      <c r="I377">
        <v>200</v>
      </c>
      <c r="J377">
        <v>731</v>
      </c>
      <c r="K377">
        <v>146200</v>
      </c>
      <c r="L377">
        <v>36550</v>
      </c>
      <c r="M377">
        <f t="shared" si="36"/>
        <v>0.25</v>
      </c>
      <c r="N377">
        <f t="shared" si="37"/>
        <v>182750</v>
      </c>
      <c r="O377" t="s">
        <v>19</v>
      </c>
      <c r="P377" t="str">
        <f t="shared" si="38"/>
        <v>Anglophone</v>
      </c>
      <c r="Q377" t="s">
        <v>38</v>
      </c>
      <c r="R377" t="str">
        <f t="shared" si="41"/>
        <v>North West</v>
      </c>
      <c r="S377" t="s">
        <v>39</v>
      </c>
      <c r="T377" t="str">
        <f t="shared" si="39"/>
        <v>Apr</v>
      </c>
      <c r="U377" t="str">
        <f t="shared" si="40"/>
        <v>Q2</v>
      </c>
      <c r="V377">
        <v>2019</v>
      </c>
    </row>
    <row r="378" spans="1:22">
      <c r="A378">
        <v>10477</v>
      </c>
      <c r="B378" t="s">
        <v>54</v>
      </c>
      <c r="C378">
        <f>1/COUNTIFS(SalesTable[SALES_REP],SalesTable[[#This Row],[SALES_REP]])</f>
        <v>1.2658227848101266E-2</v>
      </c>
      <c r="D378" t="s">
        <v>55</v>
      </c>
      <c r="E378" t="s">
        <v>46</v>
      </c>
      <c r="F378" t="str">
        <f t="shared" si="35"/>
        <v>Beta Malt</v>
      </c>
      <c r="G378">
        <f>1/COUNTIFS(SalesTable[[BRANDS ]],SalesTable[[#This Row],[BRANDS ]])</f>
        <v>6.7114093959731542E-3</v>
      </c>
      <c r="H378">
        <v>80</v>
      </c>
      <c r="I378">
        <v>150</v>
      </c>
      <c r="J378">
        <v>910</v>
      </c>
      <c r="K378">
        <v>136500</v>
      </c>
      <c r="L378">
        <v>63700</v>
      </c>
      <c r="M378">
        <f t="shared" si="36"/>
        <v>0.46666666666666667</v>
      </c>
      <c r="N378">
        <f t="shared" si="37"/>
        <v>200200</v>
      </c>
      <c r="O378" t="s">
        <v>25</v>
      </c>
      <c r="P378" t="str">
        <f t="shared" si="38"/>
        <v>Anglophone</v>
      </c>
      <c r="Q378" t="s">
        <v>44</v>
      </c>
      <c r="R378" t="str">
        <f t="shared" si="41"/>
        <v>North Central</v>
      </c>
      <c r="S378" t="s">
        <v>45</v>
      </c>
      <c r="T378" t="str">
        <f t="shared" si="39"/>
        <v>May</v>
      </c>
      <c r="U378" t="str">
        <f t="shared" si="40"/>
        <v>Q2</v>
      </c>
      <c r="V378">
        <v>2019</v>
      </c>
    </row>
    <row r="379" spans="1:22">
      <c r="A379">
        <v>10478</v>
      </c>
      <c r="B379" t="s">
        <v>34</v>
      </c>
      <c r="C379">
        <f>1/COUNTIFS(SalesTable[SALES_REP],SalesTable[[#This Row],[SALES_REP]])</f>
        <v>5.3763440860215058E-3</v>
      </c>
      <c r="D379" t="s">
        <v>35</v>
      </c>
      <c r="E379" t="s">
        <v>51</v>
      </c>
      <c r="F379" t="str">
        <f t="shared" si="35"/>
        <v>Grand Malt</v>
      </c>
      <c r="G379">
        <f>1/COUNTIFS(SalesTable[[BRANDS ]],SalesTable[[#This Row],[BRANDS ]])</f>
        <v>6.7114093959731542E-3</v>
      </c>
      <c r="H379">
        <v>90</v>
      </c>
      <c r="I379">
        <v>150</v>
      </c>
      <c r="J379">
        <v>747</v>
      </c>
      <c r="K379">
        <v>112050</v>
      </c>
      <c r="L379">
        <v>44820</v>
      </c>
      <c r="M379">
        <f t="shared" si="36"/>
        <v>0.4</v>
      </c>
      <c r="N379">
        <f t="shared" si="37"/>
        <v>156870</v>
      </c>
      <c r="O379" t="s">
        <v>31</v>
      </c>
      <c r="P379" t="str">
        <f t="shared" si="38"/>
        <v>Francophone</v>
      </c>
      <c r="Q379" t="s">
        <v>47</v>
      </c>
      <c r="R379" t="str">
        <f t="shared" si="41"/>
        <v>North Central</v>
      </c>
      <c r="S379" t="s">
        <v>48</v>
      </c>
      <c r="T379" t="str">
        <f t="shared" si="39"/>
        <v>Jun</v>
      </c>
      <c r="U379" t="str">
        <f t="shared" si="40"/>
        <v>Q2</v>
      </c>
      <c r="V379">
        <v>2017</v>
      </c>
    </row>
    <row r="380" spans="1:22">
      <c r="A380">
        <v>10479</v>
      </c>
      <c r="B380" t="s">
        <v>60</v>
      </c>
      <c r="C380">
        <f>1/COUNTIFS(SalesTable[SALES_REP],SalesTable[[#This Row],[SALES_REP]])</f>
        <v>1.4492753623188406E-2</v>
      </c>
      <c r="D380" t="s">
        <v>61</v>
      </c>
      <c r="E380" t="s">
        <v>18</v>
      </c>
      <c r="F380" t="str">
        <f t="shared" si="35"/>
        <v>Trophy</v>
      </c>
      <c r="G380">
        <f>1/COUNTIFS(SalesTable[[BRANDS ]],SalesTable[[#This Row],[BRANDS ]])</f>
        <v>6.6666666666666671E-3</v>
      </c>
      <c r="H380">
        <v>150</v>
      </c>
      <c r="I380">
        <v>200</v>
      </c>
      <c r="J380">
        <v>994</v>
      </c>
      <c r="K380">
        <v>198800</v>
      </c>
      <c r="L380">
        <v>49700</v>
      </c>
      <c r="M380">
        <f t="shared" si="36"/>
        <v>0.25</v>
      </c>
      <c r="N380">
        <f t="shared" si="37"/>
        <v>248500</v>
      </c>
      <c r="O380" t="s">
        <v>37</v>
      </c>
      <c r="P380" t="str">
        <f t="shared" si="38"/>
        <v>Francophone</v>
      </c>
      <c r="Q380" t="s">
        <v>20</v>
      </c>
      <c r="R380" t="str">
        <f t="shared" si="41"/>
        <v>South East</v>
      </c>
      <c r="S380" t="s">
        <v>52</v>
      </c>
      <c r="T380" t="str">
        <f t="shared" si="39"/>
        <v>Jul</v>
      </c>
      <c r="U380" t="str">
        <f t="shared" si="40"/>
        <v>Q3</v>
      </c>
      <c r="V380">
        <v>2017</v>
      </c>
    </row>
    <row r="381" spans="1:22">
      <c r="A381">
        <v>10480</v>
      </c>
      <c r="B381" t="s">
        <v>66</v>
      </c>
      <c r="C381">
        <f>1/COUNTIFS(SalesTable[SALES_REP],SalesTable[[#This Row],[SALES_REP]])</f>
        <v>1.4492753623188406E-2</v>
      </c>
      <c r="D381" t="s">
        <v>67</v>
      </c>
      <c r="E381" t="s">
        <v>24</v>
      </c>
      <c r="F381" t="str">
        <f t="shared" si="35"/>
        <v>Budweiser</v>
      </c>
      <c r="G381">
        <f>1/COUNTIFS(SalesTable[[BRANDS ]],SalesTable[[#This Row],[BRANDS ]])</f>
        <v>6.6666666666666671E-3</v>
      </c>
      <c r="H381">
        <v>250</v>
      </c>
      <c r="I381">
        <v>500</v>
      </c>
      <c r="J381">
        <v>982</v>
      </c>
      <c r="K381">
        <v>491000</v>
      </c>
      <c r="L381">
        <v>245500</v>
      </c>
      <c r="M381">
        <f t="shared" si="36"/>
        <v>0.5</v>
      </c>
      <c r="N381">
        <f t="shared" si="37"/>
        <v>736500</v>
      </c>
      <c r="O381" t="s">
        <v>43</v>
      </c>
      <c r="P381" t="str">
        <f t="shared" si="38"/>
        <v>Francophone</v>
      </c>
      <c r="Q381" t="s">
        <v>26</v>
      </c>
      <c r="R381" t="str">
        <f t="shared" si="41"/>
        <v>West</v>
      </c>
      <c r="S381" t="s">
        <v>53</v>
      </c>
      <c r="T381" t="str">
        <f t="shared" si="39"/>
        <v>Aug</v>
      </c>
      <c r="U381" t="str">
        <f t="shared" si="40"/>
        <v>Q3</v>
      </c>
      <c r="V381">
        <v>2017</v>
      </c>
    </row>
    <row r="382" spans="1:22">
      <c r="A382">
        <v>10481</v>
      </c>
      <c r="B382" t="s">
        <v>64</v>
      </c>
      <c r="C382">
        <f>1/COUNTIFS(SalesTable[SALES_REP],SalesTable[[#This Row],[SALES_REP]])</f>
        <v>1.4492753623188406E-2</v>
      </c>
      <c r="D382" t="s">
        <v>65</v>
      </c>
      <c r="E382" t="s">
        <v>30</v>
      </c>
      <c r="F382" t="str">
        <f t="shared" si="35"/>
        <v>Castle Lite</v>
      </c>
      <c r="G382">
        <f>1/COUNTIFS(SalesTable[[BRANDS ]],SalesTable[[#This Row],[BRANDS ]])</f>
        <v>6.6666666666666671E-3</v>
      </c>
      <c r="H382">
        <v>180</v>
      </c>
      <c r="I382">
        <v>450</v>
      </c>
      <c r="J382">
        <v>958</v>
      </c>
      <c r="K382">
        <v>431100</v>
      </c>
      <c r="L382">
        <v>258660</v>
      </c>
      <c r="M382">
        <f t="shared" si="36"/>
        <v>0.6</v>
      </c>
      <c r="N382">
        <f t="shared" si="37"/>
        <v>689760</v>
      </c>
      <c r="O382" t="s">
        <v>19</v>
      </c>
      <c r="P382" t="str">
        <f t="shared" si="38"/>
        <v>Anglophone</v>
      </c>
      <c r="Q382" t="s">
        <v>32</v>
      </c>
      <c r="R382" t="str">
        <f t="shared" si="41"/>
        <v>South South</v>
      </c>
      <c r="S382" t="s">
        <v>56</v>
      </c>
      <c r="T382" t="str">
        <f t="shared" si="39"/>
        <v>Sep</v>
      </c>
      <c r="U382" t="str">
        <f t="shared" si="40"/>
        <v>Q3</v>
      </c>
      <c r="V382">
        <v>2017</v>
      </c>
    </row>
    <row r="383" spans="1:22">
      <c r="A383">
        <v>10482</v>
      </c>
      <c r="B383" t="s">
        <v>60</v>
      </c>
      <c r="C383">
        <f>1/COUNTIFS(SalesTable[SALES_REP],SalesTable[[#This Row],[SALES_REP]])</f>
        <v>1.4492753623188406E-2</v>
      </c>
      <c r="D383" t="s">
        <v>61</v>
      </c>
      <c r="E383" t="s">
        <v>36</v>
      </c>
      <c r="F383" t="str">
        <f t="shared" si="35"/>
        <v>Eagle Lager</v>
      </c>
      <c r="G383">
        <f>1/COUNTIFS(SalesTable[[BRANDS ]],SalesTable[[#This Row],[BRANDS ]])</f>
        <v>6.6666666666666671E-3</v>
      </c>
      <c r="H383">
        <v>170</v>
      </c>
      <c r="I383">
        <v>250</v>
      </c>
      <c r="J383">
        <v>943</v>
      </c>
      <c r="K383">
        <v>235750</v>
      </c>
      <c r="L383">
        <v>75440</v>
      </c>
      <c r="M383">
        <f t="shared" si="36"/>
        <v>0.32</v>
      </c>
      <c r="N383">
        <f t="shared" si="37"/>
        <v>311190</v>
      </c>
      <c r="O383" t="s">
        <v>25</v>
      </c>
      <c r="P383" t="str">
        <f t="shared" si="38"/>
        <v>Anglophone</v>
      </c>
      <c r="Q383" t="s">
        <v>38</v>
      </c>
      <c r="R383" t="str">
        <f t="shared" si="41"/>
        <v>North West</v>
      </c>
      <c r="S383" t="s">
        <v>59</v>
      </c>
      <c r="T383" t="str">
        <f t="shared" si="39"/>
        <v>Oct</v>
      </c>
      <c r="U383" t="str">
        <f t="shared" si="40"/>
        <v>Q4</v>
      </c>
      <c r="V383">
        <v>2017</v>
      </c>
    </row>
    <row r="384" spans="1:22">
      <c r="A384">
        <v>10483</v>
      </c>
      <c r="B384" t="s">
        <v>22</v>
      </c>
      <c r="C384">
        <f>1/COUNTIFS(SalesTable[SALES_REP],SalesTable[[#This Row],[SALES_REP]])</f>
        <v>8.4745762711864406E-3</v>
      </c>
      <c r="D384" t="s">
        <v>23</v>
      </c>
      <c r="E384" t="s">
        <v>42</v>
      </c>
      <c r="F384" t="str">
        <f t="shared" si="35"/>
        <v>Hero</v>
      </c>
      <c r="G384">
        <f>1/COUNTIFS(SalesTable[[BRANDS ]],SalesTable[[#This Row],[BRANDS ]])</f>
        <v>6.7114093959731542E-3</v>
      </c>
      <c r="H384">
        <v>150</v>
      </c>
      <c r="I384">
        <v>200</v>
      </c>
      <c r="J384">
        <v>946</v>
      </c>
      <c r="K384">
        <v>189200</v>
      </c>
      <c r="L384">
        <v>47300</v>
      </c>
      <c r="M384">
        <f t="shared" si="36"/>
        <v>0.25</v>
      </c>
      <c r="N384">
        <f t="shared" si="37"/>
        <v>236500</v>
      </c>
      <c r="O384" t="s">
        <v>31</v>
      </c>
      <c r="P384" t="str">
        <f t="shared" si="38"/>
        <v>Francophone</v>
      </c>
      <c r="Q384" t="s">
        <v>44</v>
      </c>
      <c r="R384" t="str">
        <f t="shared" si="41"/>
        <v>North Central</v>
      </c>
      <c r="S384" t="s">
        <v>62</v>
      </c>
      <c r="T384" t="str">
        <f t="shared" si="39"/>
        <v>Nov</v>
      </c>
      <c r="U384" t="str">
        <f t="shared" si="40"/>
        <v>Q4</v>
      </c>
      <c r="V384">
        <v>2019</v>
      </c>
    </row>
    <row r="385" spans="1:22">
      <c r="A385">
        <v>10484</v>
      </c>
      <c r="B385" t="s">
        <v>64</v>
      </c>
      <c r="C385">
        <f>1/COUNTIFS(SalesTable[SALES_REP],SalesTable[[#This Row],[SALES_REP]])</f>
        <v>1.4492753623188406E-2</v>
      </c>
      <c r="D385" t="s">
        <v>65</v>
      </c>
      <c r="E385" t="s">
        <v>46</v>
      </c>
      <c r="F385" t="str">
        <f t="shared" si="35"/>
        <v>Beta Malt</v>
      </c>
      <c r="G385">
        <f>1/COUNTIFS(SalesTable[[BRANDS ]],SalesTable[[#This Row],[BRANDS ]])</f>
        <v>6.7114093959731542E-3</v>
      </c>
      <c r="H385">
        <v>80</v>
      </c>
      <c r="I385">
        <v>150</v>
      </c>
      <c r="J385">
        <v>852</v>
      </c>
      <c r="K385">
        <v>127800</v>
      </c>
      <c r="L385">
        <v>59640</v>
      </c>
      <c r="M385">
        <f t="shared" si="36"/>
        <v>0.46666666666666667</v>
      </c>
      <c r="N385">
        <f t="shared" si="37"/>
        <v>187440</v>
      </c>
      <c r="O385" t="s">
        <v>37</v>
      </c>
      <c r="P385" t="str">
        <f t="shared" si="38"/>
        <v>Francophone</v>
      </c>
      <c r="Q385" t="s">
        <v>47</v>
      </c>
      <c r="R385" t="str">
        <f t="shared" si="41"/>
        <v>North Central</v>
      </c>
      <c r="S385" t="s">
        <v>63</v>
      </c>
      <c r="T385" t="str">
        <f t="shared" si="39"/>
        <v>Dec</v>
      </c>
      <c r="U385" t="str">
        <f t="shared" si="40"/>
        <v>Q4</v>
      </c>
      <c r="V385">
        <v>2017</v>
      </c>
    </row>
    <row r="386" spans="1:22">
      <c r="A386">
        <v>10485</v>
      </c>
      <c r="B386" t="s">
        <v>34</v>
      </c>
      <c r="C386">
        <f>1/COUNTIFS(SalesTable[SALES_REP],SalesTable[[#This Row],[SALES_REP]])</f>
        <v>5.3763440860215058E-3</v>
      </c>
      <c r="D386" t="s">
        <v>35</v>
      </c>
      <c r="E386" t="s">
        <v>51</v>
      </c>
      <c r="F386" t="str">
        <f t="shared" ref="F386:F449" si="42">PROPER(E386)</f>
        <v>Grand Malt</v>
      </c>
      <c r="G386">
        <f>1/COUNTIFS(SalesTable[[BRANDS ]],SalesTable[[#This Row],[BRANDS ]])</f>
        <v>6.7114093959731542E-3</v>
      </c>
      <c r="H386">
        <v>90</v>
      </c>
      <c r="I386">
        <v>150</v>
      </c>
      <c r="J386">
        <v>960</v>
      </c>
      <c r="K386">
        <v>144000</v>
      </c>
      <c r="L386">
        <v>57600</v>
      </c>
      <c r="M386">
        <f t="shared" ref="M386:M449" si="43">L386/K386</f>
        <v>0.4</v>
      </c>
      <c r="N386">
        <f t="shared" ref="N386:N449" si="44">SUM(K386,L386)</f>
        <v>201600</v>
      </c>
      <c r="O386" t="s">
        <v>43</v>
      </c>
      <c r="P386" t="str">
        <f t="shared" ref="P386:P449" si="45">IF(O386 = "Ghana", "Anglophone", IF(O386= "Nigeria", "Anglophone", "Francophone"))</f>
        <v>Francophone</v>
      </c>
      <c r="Q386" t="s">
        <v>20</v>
      </c>
      <c r="R386" t="str">
        <f t="shared" si="41"/>
        <v>South East</v>
      </c>
      <c r="S386" t="s">
        <v>21</v>
      </c>
      <c r="T386" t="str">
        <f t="shared" ref="T386:T449" si="46">LEFT(S386, 3)</f>
        <v>Jan</v>
      </c>
      <c r="U386" t="str">
        <f t="shared" ref="U386:U449" si="47">IF(S386="October","Q4",IF(S386="November","Q4",IF(S386="December","Q4",IF(S386="September", "Q3",IF(S386="August", "Q3", IF(S386="July", "Q3",IF(S386="June", "Q2",IF(S386="May", "Q2", IF(S386="April", "Q2","Q1")))))))))</f>
        <v>Q1</v>
      </c>
      <c r="V386">
        <v>2018</v>
      </c>
    </row>
    <row r="387" spans="1:22">
      <c r="A387">
        <v>10486</v>
      </c>
      <c r="B387" t="s">
        <v>28</v>
      </c>
      <c r="C387">
        <f>1/COUNTIFS(SalesTable[SALES_REP],SalesTable[[#This Row],[SALES_REP]])</f>
        <v>9.3457943925233638E-3</v>
      </c>
      <c r="D387" t="s">
        <v>29</v>
      </c>
      <c r="E387" t="s">
        <v>18</v>
      </c>
      <c r="F387" t="str">
        <f t="shared" si="42"/>
        <v>Trophy</v>
      </c>
      <c r="G387">
        <f>1/COUNTIFS(SalesTable[[BRANDS ]],SalesTable[[#This Row],[BRANDS ]])</f>
        <v>6.6666666666666671E-3</v>
      </c>
      <c r="H387">
        <v>150</v>
      </c>
      <c r="I387">
        <v>200</v>
      </c>
      <c r="J387">
        <v>992</v>
      </c>
      <c r="K387">
        <v>198400</v>
      </c>
      <c r="L387">
        <v>49600</v>
      </c>
      <c r="M387">
        <f t="shared" si="43"/>
        <v>0.25</v>
      </c>
      <c r="N387">
        <f t="shared" si="44"/>
        <v>248000</v>
      </c>
      <c r="O387" t="s">
        <v>19</v>
      </c>
      <c r="P387" t="str">
        <f t="shared" si="45"/>
        <v>Anglophone</v>
      </c>
      <c r="Q387" t="s">
        <v>26</v>
      </c>
      <c r="R387" t="str">
        <f t="shared" ref="R387:R450" si="48">IF(Q387="Southeast","South East",IF(Q387="west","West",IF(Q387="southsouth","South South",IF(Q387="northwest","North West",IF(Q387="northeast","North East","North Central")))))</f>
        <v>West</v>
      </c>
      <c r="S387" t="s">
        <v>27</v>
      </c>
      <c r="T387" t="str">
        <f t="shared" si="46"/>
        <v>Feb</v>
      </c>
      <c r="U387" t="str">
        <f t="shared" si="47"/>
        <v>Q1</v>
      </c>
      <c r="V387">
        <v>2019</v>
      </c>
    </row>
    <row r="388" spans="1:22">
      <c r="A388">
        <v>10487</v>
      </c>
      <c r="B388" t="s">
        <v>16</v>
      </c>
      <c r="C388">
        <f>1/COUNTIFS(SalesTable[SALES_REP],SalesTable[[#This Row],[SALES_REP]])</f>
        <v>7.3529411764705881E-3</v>
      </c>
      <c r="D388" t="s">
        <v>17</v>
      </c>
      <c r="E388" t="s">
        <v>24</v>
      </c>
      <c r="F388" t="str">
        <f t="shared" si="42"/>
        <v>Budweiser</v>
      </c>
      <c r="G388">
        <f>1/COUNTIFS(SalesTable[[BRANDS ]],SalesTable[[#This Row],[BRANDS ]])</f>
        <v>6.6666666666666671E-3</v>
      </c>
      <c r="H388">
        <v>250</v>
      </c>
      <c r="I388">
        <v>500</v>
      </c>
      <c r="J388">
        <v>960</v>
      </c>
      <c r="K388">
        <v>480000</v>
      </c>
      <c r="L388">
        <v>240000</v>
      </c>
      <c r="M388">
        <f t="shared" si="43"/>
        <v>0.5</v>
      </c>
      <c r="N388">
        <f t="shared" si="44"/>
        <v>720000</v>
      </c>
      <c r="O388" t="s">
        <v>25</v>
      </c>
      <c r="P388" t="str">
        <f t="shared" si="45"/>
        <v>Anglophone</v>
      </c>
      <c r="Q388" t="s">
        <v>32</v>
      </c>
      <c r="R388" t="str">
        <f t="shared" si="48"/>
        <v>South South</v>
      </c>
      <c r="S388" t="s">
        <v>33</v>
      </c>
      <c r="T388" t="str">
        <f t="shared" si="46"/>
        <v>Mar</v>
      </c>
      <c r="U388" t="str">
        <f t="shared" si="47"/>
        <v>Q1</v>
      </c>
      <c r="V388">
        <v>2017</v>
      </c>
    </row>
    <row r="389" spans="1:22">
      <c r="A389">
        <v>10488</v>
      </c>
      <c r="B389" t="s">
        <v>40</v>
      </c>
      <c r="C389">
        <f>1/COUNTIFS(SalesTable[SALES_REP],SalesTable[[#This Row],[SALES_REP]])</f>
        <v>9.3457943925233638E-3</v>
      </c>
      <c r="D389" t="s">
        <v>41</v>
      </c>
      <c r="E389" t="s">
        <v>30</v>
      </c>
      <c r="F389" t="str">
        <f t="shared" si="42"/>
        <v>Castle Lite</v>
      </c>
      <c r="G389">
        <f>1/COUNTIFS(SalesTable[[BRANDS ]],SalesTable[[#This Row],[BRANDS ]])</f>
        <v>6.6666666666666671E-3</v>
      </c>
      <c r="H389">
        <v>180</v>
      </c>
      <c r="I389">
        <v>450</v>
      </c>
      <c r="J389">
        <v>842</v>
      </c>
      <c r="K389">
        <v>378900</v>
      </c>
      <c r="L389">
        <v>227340</v>
      </c>
      <c r="M389">
        <f t="shared" si="43"/>
        <v>0.6</v>
      </c>
      <c r="N389">
        <f t="shared" si="44"/>
        <v>606240</v>
      </c>
      <c r="O389" t="s">
        <v>31</v>
      </c>
      <c r="P389" t="str">
        <f t="shared" si="45"/>
        <v>Francophone</v>
      </c>
      <c r="Q389" t="s">
        <v>38</v>
      </c>
      <c r="R389" t="str">
        <f t="shared" si="48"/>
        <v>North West</v>
      </c>
      <c r="S389" t="s">
        <v>39</v>
      </c>
      <c r="T389" t="str">
        <f t="shared" si="46"/>
        <v>Apr</v>
      </c>
      <c r="U389" t="str">
        <f t="shared" si="47"/>
        <v>Q2</v>
      </c>
      <c r="V389">
        <v>2018</v>
      </c>
    </row>
    <row r="390" spans="1:22">
      <c r="A390">
        <v>10489</v>
      </c>
      <c r="B390" t="s">
        <v>57</v>
      </c>
      <c r="C390">
        <f>1/COUNTIFS(SalesTable[SALES_REP],SalesTable[[#This Row],[SALES_REP]])</f>
        <v>2.0408163265306121E-2</v>
      </c>
      <c r="D390" t="s">
        <v>58</v>
      </c>
      <c r="E390" t="s">
        <v>36</v>
      </c>
      <c r="F390" t="str">
        <f t="shared" si="42"/>
        <v>Eagle Lager</v>
      </c>
      <c r="G390">
        <f>1/COUNTIFS(SalesTable[[BRANDS ]],SalesTable[[#This Row],[BRANDS ]])</f>
        <v>6.6666666666666671E-3</v>
      </c>
      <c r="H390">
        <v>170</v>
      </c>
      <c r="I390">
        <v>250</v>
      </c>
      <c r="J390">
        <v>750</v>
      </c>
      <c r="K390">
        <v>187500</v>
      </c>
      <c r="L390">
        <v>60000</v>
      </c>
      <c r="M390">
        <f t="shared" si="43"/>
        <v>0.32</v>
      </c>
      <c r="N390">
        <f t="shared" si="44"/>
        <v>247500</v>
      </c>
      <c r="O390" t="s">
        <v>37</v>
      </c>
      <c r="P390" t="str">
        <f t="shared" si="45"/>
        <v>Francophone</v>
      </c>
      <c r="Q390" t="s">
        <v>44</v>
      </c>
      <c r="R390" t="str">
        <f t="shared" si="48"/>
        <v>North Central</v>
      </c>
      <c r="S390" t="s">
        <v>45</v>
      </c>
      <c r="T390" t="str">
        <f t="shared" si="46"/>
        <v>May</v>
      </c>
      <c r="U390" t="str">
        <f t="shared" si="47"/>
        <v>Q2</v>
      </c>
      <c r="V390">
        <v>2018</v>
      </c>
    </row>
    <row r="391" spans="1:22">
      <c r="A391">
        <v>10490</v>
      </c>
      <c r="B391" t="s">
        <v>22</v>
      </c>
      <c r="C391">
        <f>1/COUNTIFS(SalesTable[SALES_REP],SalesTable[[#This Row],[SALES_REP]])</f>
        <v>8.4745762711864406E-3</v>
      </c>
      <c r="D391" t="s">
        <v>23</v>
      </c>
      <c r="E391" t="s">
        <v>42</v>
      </c>
      <c r="F391" t="str">
        <f t="shared" si="42"/>
        <v>Hero</v>
      </c>
      <c r="G391">
        <f>1/COUNTIFS(SalesTable[[BRANDS ]],SalesTable[[#This Row],[BRANDS ]])</f>
        <v>6.7114093959731542E-3</v>
      </c>
      <c r="H391">
        <v>150</v>
      </c>
      <c r="I391">
        <v>200</v>
      </c>
      <c r="J391">
        <v>796</v>
      </c>
      <c r="K391">
        <v>159200</v>
      </c>
      <c r="L391">
        <v>39800</v>
      </c>
      <c r="M391">
        <f t="shared" si="43"/>
        <v>0.25</v>
      </c>
      <c r="N391">
        <f t="shared" si="44"/>
        <v>199000</v>
      </c>
      <c r="O391" t="s">
        <v>43</v>
      </c>
      <c r="P391" t="str">
        <f t="shared" si="45"/>
        <v>Francophone</v>
      </c>
      <c r="Q391" t="s">
        <v>47</v>
      </c>
      <c r="R391" t="str">
        <f t="shared" si="48"/>
        <v>North Central</v>
      </c>
      <c r="S391" t="s">
        <v>48</v>
      </c>
      <c r="T391" t="str">
        <f t="shared" si="46"/>
        <v>Jun</v>
      </c>
      <c r="U391" t="str">
        <f t="shared" si="47"/>
        <v>Q2</v>
      </c>
      <c r="V391">
        <v>2018</v>
      </c>
    </row>
    <row r="392" spans="1:22">
      <c r="A392">
        <v>10491</v>
      </c>
      <c r="B392" t="s">
        <v>22</v>
      </c>
      <c r="C392">
        <f>1/COUNTIFS(SalesTable[SALES_REP],SalesTable[[#This Row],[SALES_REP]])</f>
        <v>8.4745762711864406E-3</v>
      </c>
      <c r="D392" t="s">
        <v>23</v>
      </c>
      <c r="E392" t="s">
        <v>46</v>
      </c>
      <c r="F392" t="str">
        <f t="shared" si="42"/>
        <v>Beta Malt</v>
      </c>
      <c r="G392">
        <f>1/COUNTIFS(SalesTable[[BRANDS ]],SalesTable[[#This Row],[BRANDS ]])</f>
        <v>6.7114093959731542E-3</v>
      </c>
      <c r="H392">
        <v>80</v>
      </c>
      <c r="I392">
        <v>150</v>
      </c>
      <c r="J392">
        <v>944</v>
      </c>
      <c r="K392">
        <v>141600</v>
      </c>
      <c r="L392">
        <v>66080</v>
      </c>
      <c r="M392">
        <f t="shared" si="43"/>
        <v>0.46666666666666667</v>
      </c>
      <c r="N392">
        <f t="shared" si="44"/>
        <v>207680</v>
      </c>
      <c r="O392" t="s">
        <v>19</v>
      </c>
      <c r="P392" t="str">
        <f t="shared" si="45"/>
        <v>Anglophone</v>
      </c>
      <c r="Q392" t="s">
        <v>20</v>
      </c>
      <c r="R392" t="str">
        <f t="shared" si="48"/>
        <v>South East</v>
      </c>
      <c r="S392" t="s">
        <v>52</v>
      </c>
      <c r="T392" t="str">
        <f t="shared" si="46"/>
        <v>Jul</v>
      </c>
      <c r="U392" t="str">
        <f t="shared" si="47"/>
        <v>Q3</v>
      </c>
      <c r="V392">
        <v>2018</v>
      </c>
    </row>
    <row r="393" spans="1:22">
      <c r="A393">
        <v>10492</v>
      </c>
      <c r="B393" t="s">
        <v>66</v>
      </c>
      <c r="C393">
        <f>1/COUNTIFS(SalesTable[SALES_REP],SalesTable[[#This Row],[SALES_REP]])</f>
        <v>1.4492753623188406E-2</v>
      </c>
      <c r="D393" t="s">
        <v>67</v>
      </c>
      <c r="E393" t="s">
        <v>51</v>
      </c>
      <c r="F393" t="str">
        <f t="shared" si="42"/>
        <v>Grand Malt</v>
      </c>
      <c r="G393">
        <f>1/COUNTIFS(SalesTable[[BRANDS ]],SalesTable[[#This Row],[BRANDS ]])</f>
        <v>6.7114093959731542E-3</v>
      </c>
      <c r="H393">
        <v>90</v>
      </c>
      <c r="I393">
        <v>150</v>
      </c>
      <c r="J393">
        <v>854</v>
      </c>
      <c r="K393">
        <v>128100</v>
      </c>
      <c r="L393">
        <v>51240</v>
      </c>
      <c r="M393">
        <f t="shared" si="43"/>
        <v>0.4</v>
      </c>
      <c r="N393">
        <f t="shared" si="44"/>
        <v>179340</v>
      </c>
      <c r="O393" t="s">
        <v>25</v>
      </c>
      <c r="P393" t="str">
        <f t="shared" si="45"/>
        <v>Anglophone</v>
      </c>
      <c r="Q393" t="s">
        <v>26</v>
      </c>
      <c r="R393" t="str">
        <f t="shared" si="48"/>
        <v>West</v>
      </c>
      <c r="S393" t="s">
        <v>53</v>
      </c>
      <c r="T393" t="str">
        <f t="shared" si="46"/>
        <v>Aug</v>
      </c>
      <c r="U393" t="str">
        <f t="shared" si="47"/>
        <v>Q3</v>
      </c>
      <c r="V393">
        <v>2019</v>
      </c>
    </row>
    <row r="394" spans="1:22">
      <c r="A394">
        <v>10493</v>
      </c>
      <c r="B394" t="s">
        <v>34</v>
      </c>
      <c r="C394">
        <f>1/COUNTIFS(SalesTable[SALES_REP],SalesTable[[#This Row],[SALES_REP]])</f>
        <v>5.3763440860215058E-3</v>
      </c>
      <c r="D394" t="s">
        <v>35</v>
      </c>
      <c r="E394" t="s">
        <v>18</v>
      </c>
      <c r="F394" t="str">
        <f t="shared" si="42"/>
        <v>Trophy</v>
      </c>
      <c r="G394">
        <f>1/COUNTIFS(SalesTable[[BRANDS ]],SalesTable[[#This Row],[BRANDS ]])</f>
        <v>6.6666666666666671E-3</v>
      </c>
      <c r="H394">
        <v>150</v>
      </c>
      <c r="I394">
        <v>200</v>
      </c>
      <c r="J394">
        <v>926</v>
      </c>
      <c r="K394">
        <v>185200</v>
      </c>
      <c r="L394">
        <v>46300</v>
      </c>
      <c r="M394">
        <f t="shared" si="43"/>
        <v>0.25</v>
      </c>
      <c r="N394">
        <f t="shared" si="44"/>
        <v>231500</v>
      </c>
      <c r="O394" t="s">
        <v>31</v>
      </c>
      <c r="P394" t="str">
        <f t="shared" si="45"/>
        <v>Francophone</v>
      </c>
      <c r="Q394" t="s">
        <v>32</v>
      </c>
      <c r="R394" t="str">
        <f t="shared" si="48"/>
        <v>South South</v>
      </c>
      <c r="S394" t="s">
        <v>56</v>
      </c>
      <c r="T394" t="str">
        <f t="shared" si="46"/>
        <v>Sep</v>
      </c>
      <c r="U394" t="str">
        <f t="shared" si="47"/>
        <v>Q3</v>
      </c>
      <c r="V394">
        <v>2019</v>
      </c>
    </row>
    <row r="395" spans="1:22">
      <c r="A395">
        <v>10494</v>
      </c>
      <c r="B395" t="s">
        <v>54</v>
      </c>
      <c r="C395">
        <f>1/COUNTIFS(SalesTable[SALES_REP],SalesTable[[#This Row],[SALES_REP]])</f>
        <v>1.2658227848101266E-2</v>
      </c>
      <c r="D395" t="s">
        <v>55</v>
      </c>
      <c r="E395" t="s">
        <v>24</v>
      </c>
      <c r="F395" t="str">
        <f t="shared" si="42"/>
        <v>Budweiser</v>
      </c>
      <c r="G395">
        <f>1/COUNTIFS(SalesTable[[BRANDS ]],SalesTable[[#This Row],[BRANDS ]])</f>
        <v>6.6666666666666671E-3</v>
      </c>
      <c r="H395">
        <v>250</v>
      </c>
      <c r="I395">
        <v>500</v>
      </c>
      <c r="J395">
        <v>808</v>
      </c>
      <c r="K395">
        <v>404000</v>
      </c>
      <c r="L395">
        <v>202000</v>
      </c>
      <c r="M395">
        <f t="shared" si="43"/>
        <v>0.5</v>
      </c>
      <c r="N395">
        <f t="shared" si="44"/>
        <v>606000</v>
      </c>
      <c r="O395" t="s">
        <v>37</v>
      </c>
      <c r="P395" t="str">
        <f t="shared" si="45"/>
        <v>Francophone</v>
      </c>
      <c r="Q395" t="s">
        <v>38</v>
      </c>
      <c r="R395" t="str">
        <f t="shared" si="48"/>
        <v>North West</v>
      </c>
      <c r="S395" t="s">
        <v>59</v>
      </c>
      <c r="T395" t="str">
        <f t="shared" si="46"/>
        <v>Oct</v>
      </c>
      <c r="U395" t="str">
        <f t="shared" si="47"/>
        <v>Q4</v>
      </c>
      <c r="V395">
        <v>2017</v>
      </c>
    </row>
    <row r="396" spans="1:22">
      <c r="A396">
        <v>10495</v>
      </c>
      <c r="B396" t="s">
        <v>66</v>
      </c>
      <c r="C396">
        <f>1/COUNTIFS(SalesTable[SALES_REP],SalesTable[[#This Row],[SALES_REP]])</f>
        <v>1.4492753623188406E-2</v>
      </c>
      <c r="D396" t="s">
        <v>67</v>
      </c>
      <c r="E396" t="s">
        <v>30</v>
      </c>
      <c r="F396" t="str">
        <f t="shared" si="42"/>
        <v>Castle Lite</v>
      </c>
      <c r="G396">
        <f>1/COUNTIFS(SalesTable[[BRANDS ]],SalesTable[[#This Row],[BRANDS ]])</f>
        <v>6.6666666666666671E-3</v>
      </c>
      <c r="H396">
        <v>180</v>
      </c>
      <c r="I396">
        <v>450</v>
      </c>
      <c r="J396">
        <v>883</v>
      </c>
      <c r="K396">
        <v>397350</v>
      </c>
      <c r="L396">
        <v>238410</v>
      </c>
      <c r="M396">
        <f t="shared" si="43"/>
        <v>0.6</v>
      </c>
      <c r="N396">
        <f t="shared" si="44"/>
        <v>635760</v>
      </c>
      <c r="O396" t="s">
        <v>43</v>
      </c>
      <c r="P396" t="str">
        <f t="shared" si="45"/>
        <v>Francophone</v>
      </c>
      <c r="Q396" t="s">
        <v>44</v>
      </c>
      <c r="R396" t="str">
        <f t="shared" si="48"/>
        <v>North Central</v>
      </c>
      <c r="S396" t="s">
        <v>62</v>
      </c>
      <c r="T396" t="str">
        <f t="shared" si="46"/>
        <v>Nov</v>
      </c>
      <c r="U396" t="str">
        <f t="shared" si="47"/>
        <v>Q4</v>
      </c>
      <c r="V396">
        <v>2019</v>
      </c>
    </row>
    <row r="397" spans="1:22">
      <c r="A397">
        <v>10496</v>
      </c>
      <c r="B397" t="s">
        <v>28</v>
      </c>
      <c r="C397">
        <f>1/COUNTIFS(SalesTable[SALES_REP],SalesTable[[#This Row],[SALES_REP]])</f>
        <v>9.3457943925233638E-3</v>
      </c>
      <c r="D397" t="s">
        <v>29</v>
      </c>
      <c r="E397" t="s">
        <v>36</v>
      </c>
      <c r="F397" t="str">
        <f t="shared" si="42"/>
        <v>Eagle Lager</v>
      </c>
      <c r="G397">
        <f>1/COUNTIFS(SalesTable[[BRANDS ]],SalesTable[[#This Row],[BRANDS ]])</f>
        <v>6.6666666666666671E-3</v>
      </c>
      <c r="H397">
        <v>170</v>
      </c>
      <c r="I397">
        <v>250</v>
      </c>
      <c r="J397">
        <v>958</v>
      </c>
      <c r="K397">
        <v>239500</v>
      </c>
      <c r="L397">
        <v>76640</v>
      </c>
      <c r="M397">
        <f t="shared" si="43"/>
        <v>0.32</v>
      </c>
      <c r="N397">
        <f t="shared" si="44"/>
        <v>316140</v>
      </c>
      <c r="O397" t="s">
        <v>19</v>
      </c>
      <c r="P397" t="str">
        <f t="shared" si="45"/>
        <v>Anglophone</v>
      </c>
      <c r="Q397" t="s">
        <v>47</v>
      </c>
      <c r="R397" t="str">
        <f t="shared" si="48"/>
        <v>North Central</v>
      </c>
      <c r="S397" t="s">
        <v>63</v>
      </c>
      <c r="T397" t="str">
        <f t="shared" si="46"/>
        <v>Dec</v>
      </c>
      <c r="U397" t="str">
        <f t="shared" si="47"/>
        <v>Q4</v>
      </c>
      <c r="V397">
        <v>2019</v>
      </c>
    </row>
    <row r="398" spans="1:22">
      <c r="A398">
        <v>10497</v>
      </c>
      <c r="B398" t="s">
        <v>22</v>
      </c>
      <c r="C398">
        <f>1/COUNTIFS(SalesTable[SALES_REP],SalesTable[[#This Row],[SALES_REP]])</f>
        <v>8.4745762711864406E-3</v>
      </c>
      <c r="D398" t="s">
        <v>23</v>
      </c>
      <c r="E398" t="s">
        <v>42</v>
      </c>
      <c r="F398" t="str">
        <f t="shared" si="42"/>
        <v>Hero</v>
      </c>
      <c r="G398">
        <f>1/COUNTIFS(SalesTable[[BRANDS ]],SalesTable[[#This Row],[BRANDS ]])</f>
        <v>6.7114093959731542E-3</v>
      </c>
      <c r="H398">
        <v>150</v>
      </c>
      <c r="I398">
        <v>200</v>
      </c>
      <c r="J398">
        <v>984</v>
      </c>
      <c r="K398">
        <v>196800</v>
      </c>
      <c r="L398">
        <v>49200</v>
      </c>
      <c r="M398">
        <f t="shared" si="43"/>
        <v>0.25</v>
      </c>
      <c r="N398">
        <f t="shared" si="44"/>
        <v>246000</v>
      </c>
      <c r="O398" t="s">
        <v>25</v>
      </c>
      <c r="P398" t="str">
        <f t="shared" si="45"/>
        <v>Anglophone</v>
      </c>
      <c r="Q398" t="s">
        <v>20</v>
      </c>
      <c r="R398" t="str">
        <f t="shared" si="48"/>
        <v>South East</v>
      </c>
      <c r="S398" t="s">
        <v>21</v>
      </c>
      <c r="T398" t="str">
        <f t="shared" si="46"/>
        <v>Jan</v>
      </c>
      <c r="U398" t="str">
        <f t="shared" si="47"/>
        <v>Q1</v>
      </c>
      <c r="V398">
        <v>2019</v>
      </c>
    </row>
    <row r="399" spans="1:22">
      <c r="A399">
        <v>10498</v>
      </c>
      <c r="B399" t="s">
        <v>28</v>
      </c>
      <c r="C399">
        <f>1/COUNTIFS(SalesTable[SALES_REP],SalesTable[[#This Row],[SALES_REP]])</f>
        <v>9.3457943925233638E-3</v>
      </c>
      <c r="D399" t="s">
        <v>29</v>
      </c>
      <c r="E399" t="s">
        <v>46</v>
      </c>
      <c r="F399" t="str">
        <f t="shared" si="42"/>
        <v>Beta Malt</v>
      </c>
      <c r="G399">
        <f>1/COUNTIFS(SalesTable[[BRANDS ]],SalesTable[[#This Row],[BRANDS ]])</f>
        <v>6.7114093959731542E-3</v>
      </c>
      <c r="H399">
        <v>80</v>
      </c>
      <c r="I399">
        <v>150</v>
      </c>
      <c r="J399">
        <v>765</v>
      </c>
      <c r="K399">
        <v>114750</v>
      </c>
      <c r="L399">
        <v>53550</v>
      </c>
      <c r="M399">
        <f t="shared" si="43"/>
        <v>0.46666666666666667</v>
      </c>
      <c r="N399">
        <f t="shared" si="44"/>
        <v>168300</v>
      </c>
      <c r="O399" t="s">
        <v>31</v>
      </c>
      <c r="P399" t="str">
        <f t="shared" si="45"/>
        <v>Francophone</v>
      </c>
      <c r="Q399" t="s">
        <v>26</v>
      </c>
      <c r="R399" t="str">
        <f t="shared" si="48"/>
        <v>West</v>
      </c>
      <c r="S399" t="s">
        <v>27</v>
      </c>
      <c r="T399" t="str">
        <f t="shared" si="46"/>
        <v>Feb</v>
      </c>
      <c r="U399" t="str">
        <f t="shared" si="47"/>
        <v>Q1</v>
      </c>
      <c r="V399">
        <v>2017</v>
      </c>
    </row>
    <row r="400" spans="1:22">
      <c r="A400">
        <v>10499</v>
      </c>
      <c r="B400" t="s">
        <v>49</v>
      </c>
      <c r="C400">
        <f>1/COUNTIFS(SalesTable[SALES_REP],SalesTable[[#This Row],[SALES_REP]])</f>
        <v>1.7241379310344827E-2</v>
      </c>
      <c r="D400" t="s">
        <v>50</v>
      </c>
      <c r="E400" t="s">
        <v>51</v>
      </c>
      <c r="F400" t="str">
        <f t="shared" si="42"/>
        <v>Grand Malt</v>
      </c>
      <c r="G400">
        <f>1/COUNTIFS(SalesTable[[BRANDS ]],SalesTable[[#This Row],[BRANDS ]])</f>
        <v>6.7114093959731542E-3</v>
      </c>
      <c r="H400">
        <v>90</v>
      </c>
      <c r="I400">
        <v>150</v>
      </c>
      <c r="J400">
        <v>956</v>
      </c>
      <c r="K400">
        <v>143400</v>
      </c>
      <c r="L400">
        <v>57360</v>
      </c>
      <c r="M400">
        <f t="shared" si="43"/>
        <v>0.4</v>
      </c>
      <c r="N400">
        <f t="shared" si="44"/>
        <v>200760</v>
      </c>
      <c r="O400" t="s">
        <v>37</v>
      </c>
      <c r="P400" t="str">
        <f t="shared" si="45"/>
        <v>Francophone</v>
      </c>
      <c r="Q400" t="s">
        <v>32</v>
      </c>
      <c r="R400" t="str">
        <f t="shared" si="48"/>
        <v>South South</v>
      </c>
      <c r="S400" t="s">
        <v>33</v>
      </c>
      <c r="T400" t="str">
        <f t="shared" si="46"/>
        <v>Mar</v>
      </c>
      <c r="U400" t="str">
        <f t="shared" si="47"/>
        <v>Q1</v>
      </c>
      <c r="V400">
        <v>2017</v>
      </c>
    </row>
    <row r="401" spans="1:22">
      <c r="A401">
        <v>10500</v>
      </c>
      <c r="B401" t="s">
        <v>40</v>
      </c>
      <c r="C401">
        <f>1/COUNTIFS(SalesTable[SALES_REP],SalesTable[[#This Row],[SALES_REP]])</f>
        <v>9.3457943925233638E-3</v>
      </c>
      <c r="D401" t="s">
        <v>41</v>
      </c>
      <c r="E401" t="s">
        <v>18</v>
      </c>
      <c r="F401" t="str">
        <f t="shared" si="42"/>
        <v>Trophy</v>
      </c>
      <c r="G401">
        <f>1/COUNTIFS(SalesTable[[BRANDS ]],SalesTable[[#This Row],[BRANDS ]])</f>
        <v>6.6666666666666671E-3</v>
      </c>
      <c r="H401">
        <v>150</v>
      </c>
      <c r="I401">
        <v>200</v>
      </c>
      <c r="J401">
        <v>931</v>
      </c>
      <c r="K401">
        <v>186200</v>
      </c>
      <c r="L401">
        <v>46550</v>
      </c>
      <c r="M401">
        <f t="shared" si="43"/>
        <v>0.25</v>
      </c>
      <c r="N401">
        <f t="shared" si="44"/>
        <v>232750</v>
      </c>
      <c r="O401" t="s">
        <v>43</v>
      </c>
      <c r="P401" t="str">
        <f t="shared" si="45"/>
        <v>Francophone</v>
      </c>
      <c r="Q401" t="s">
        <v>38</v>
      </c>
      <c r="R401" t="str">
        <f t="shared" si="48"/>
        <v>North West</v>
      </c>
      <c r="S401" t="s">
        <v>39</v>
      </c>
      <c r="T401" t="str">
        <f t="shared" si="46"/>
        <v>Apr</v>
      </c>
      <c r="U401" t="str">
        <f t="shared" si="47"/>
        <v>Q2</v>
      </c>
      <c r="V401">
        <v>2019</v>
      </c>
    </row>
    <row r="402" spans="1:22">
      <c r="A402">
        <v>10501</v>
      </c>
      <c r="B402" t="s">
        <v>16</v>
      </c>
      <c r="C402">
        <f>1/COUNTIFS(SalesTable[SALES_REP],SalesTable[[#This Row],[SALES_REP]])</f>
        <v>7.3529411764705881E-3</v>
      </c>
      <c r="D402" t="s">
        <v>17</v>
      </c>
      <c r="E402" t="s">
        <v>24</v>
      </c>
      <c r="F402" t="str">
        <f t="shared" si="42"/>
        <v>Budweiser</v>
      </c>
      <c r="G402">
        <f>1/COUNTIFS(SalesTable[[BRANDS ]],SalesTable[[#This Row],[BRANDS ]])</f>
        <v>6.6666666666666671E-3</v>
      </c>
      <c r="H402">
        <v>250</v>
      </c>
      <c r="I402">
        <v>500</v>
      </c>
      <c r="J402">
        <v>718</v>
      </c>
      <c r="K402">
        <v>359000</v>
      </c>
      <c r="L402">
        <v>179500</v>
      </c>
      <c r="M402">
        <f t="shared" si="43"/>
        <v>0.5</v>
      </c>
      <c r="N402">
        <f t="shared" si="44"/>
        <v>538500</v>
      </c>
      <c r="O402" t="s">
        <v>19</v>
      </c>
      <c r="P402" t="str">
        <f t="shared" si="45"/>
        <v>Anglophone</v>
      </c>
      <c r="Q402" t="s">
        <v>44</v>
      </c>
      <c r="R402" t="str">
        <f t="shared" si="48"/>
        <v>North Central</v>
      </c>
      <c r="S402" t="s">
        <v>45</v>
      </c>
      <c r="T402" t="str">
        <f t="shared" si="46"/>
        <v>May</v>
      </c>
      <c r="U402" t="str">
        <f t="shared" si="47"/>
        <v>Q2</v>
      </c>
      <c r="V402">
        <v>2018</v>
      </c>
    </row>
    <row r="403" spans="1:22">
      <c r="A403">
        <v>10502</v>
      </c>
      <c r="B403" t="s">
        <v>16</v>
      </c>
      <c r="C403">
        <f>1/COUNTIFS(SalesTable[SALES_REP],SalesTable[[#This Row],[SALES_REP]])</f>
        <v>7.3529411764705881E-3</v>
      </c>
      <c r="D403" t="s">
        <v>17</v>
      </c>
      <c r="E403" t="s">
        <v>30</v>
      </c>
      <c r="F403" t="str">
        <f t="shared" si="42"/>
        <v>Castle Lite</v>
      </c>
      <c r="G403">
        <f>1/COUNTIFS(SalesTable[[BRANDS ]],SalesTable[[#This Row],[BRANDS ]])</f>
        <v>6.6666666666666671E-3</v>
      </c>
      <c r="H403">
        <v>180</v>
      </c>
      <c r="I403">
        <v>450</v>
      </c>
      <c r="J403">
        <v>776</v>
      </c>
      <c r="K403">
        <v>349200</v>
      </c>
      <c r="L403">
        <v>209520</v>
      </c>
      <c r="M403">
        <f t="shared" si="43"/>
        <v>0.6</v>
      </c>
      <c r="N403">
        <f t="shared" si="44"/>
        <v>558720</v>
      </c>
      <c r="O403" t="s">
        <v>25</v>
      </c>
      <c r="P403" t="str">
        <f t="shared" si="45"/>
        <v>Anglophone</v>
      </c>
      <c r="Q403" t="s">
        <v>47</v>
      </c>
      <c r="R403" t="str">
        <f t="shared" si="48"/>
        <v>North Central</v>
      </c>
      <c r="S403" t="s">
        <v>48</v>
      </c>
      <c r="T403" t="str">
        <f t="shared" si="46"/>
        <v>Jun</v>
      </c>
      <c r="U403" t="str">
        <f t="shared" si="47"/>
        <v>Q2</v>
      </c>
      <c r="V403">
        <v>2018</v>
      </c>
    </row>
    <row r="404" spans="1:22">
      <c r="A404">
        <v>10503</v>
      </c>
      <c r="B404" t="s">
        <v>40</v>
      </c>
      <c r="C404">
        <f>1/COUNTIFS(SalesTable[SALES_REP],SalesTable[[#This Row],[SALES_REP]])</f>
        <v>9.3457943925233638E-3</v>
      </c>
      <c r="D404" t="s">
        <v>41</v>
      </c>
      <c r="E404" t="s">
        <v>36</v>
      </c>
      <c r="F404" t="str">
        <f t="shared" si="42"/>
        <v>Eagle Lager</v>
      </c>
      <c r="G404">
        <f>1/COUNTIFS(SalesTable[[BRANDS ]],SalesTable[[#This Row],[BRANDS ]])</f>
        <v>6.6666666666666671E-3</v>
      </c>
      <c r="H404">
        <v>170</v>
      </c>
      <c r="I404">
        <v>250</v>
      </c>
      <c r="J404">
        <v>836</v>
      </c>
      <c r="K404">
        <v>209000</v>
      </c>
      <c r="L404">
        <v>66880</v>
      </c>
      <c r="M404">
        <f t="shared" si="43"/>
        <v>0.32</v>
      </c>
      <c r="N404">
        <f t="shared" si="44"/>
        <v>275880</v>
      </c>
      <c r="O404" t="s">
        <v>31</v>
      </c>
      <c r="P404" t="str">
        <f t="shared" si="45"/>
        <v>Francophone</v>
      </c>
      <c r="Q404" t="s">
        <v>20</v>
      </c>
      <c r="R404" t="str">
        <f t="shared" si="48"/>
        <v>South East</v>
      </c>
      <c r="S404" t="s">
        <v>52</v>
      </c>
      <c r="T404" t="str">
        <f t="shared" si="46"/>
        <v>Jul</v>
      </c>
      <c r="U404" t="str">
        <f t="shared" si="47"/>
        <v>Q3</v>
      </c>
      <c r="V404">
        <v>2018</v>
      </c>
    </row>
    <row r="405" spans="1:22">
      <c r="A405">
        <v>10504</v>
      </c>
      <c r="B405" t="s">
        <v>34</v>
      </c>
      <c r="C405">
        <f>1/COUNTIFS(SalesTable[SALES_REP],SalesTable[[#This Row],[SALES_REP]])</f>
        <v>5.3763440860215058E-3</v>
      </c>
      <c r="D405" t="s">
        <v>35</v>
      </c>
      <c r="E405" t="s">
        <v>42</v>
      </c>
      <c r="F405" t="str">
        <f t="shared" si="42"/>
        <v>Hero</v>
      </c>
      <c r="G405">
        <f>1/COUNTIFS(SalesTable[[BRANDS ]],SalesTable[[#This Row],[BRANDS ]])</f>
        <v>6.7114093959731542E-3</v>
      </c>
      <c r="H405">
        <v>150</v>
      </c>
      <c r="I405">
        <v>200</v>
      </c>
      <c r="J405">
        <v>730</v>
      </c>
      <c r="K405">
        <v>146000</v>
      </c>
      <c r="L405">
        <v>36500</v>
      </c>
      <c r="M405">
        <f t="shared" si="43"/>
        <v>0.25</v>
      </c>
      <c r="N405">
        <f t="shared" si="44"/>
        <v>182500</v>
      </c>
      <c r="O405" t="s">
        <v>37</v>
      </c>
      <c r="P405" t="str">
        <f t="shared" si="45"/>
        <v>Francophone</v>
      </c>
      <c r="Q405" t="s">
        <v>26</v>
      </c>
      <c r="R405" t="str">
        <f t="shared" si="48"/>
        <v>West</v>
      </c>
      <c r="S405" t="s">
        <v>53</v>
      </c>
      <c r="T405" t="str">
        <f t="shared" si="46"/>
        <v>Aug</v>
      </c>
      <c r="U405" t="str">
        <f t="shared" si="47"/>
        <v>Q3</v>
      </c>
      <c r="V405">
        <v>2017</v>
      </c>
    </row>
    <row r="406" spans="1:22">
      <c r="A406">
        <v>10505</v>
      </c>
      <c r="B406" t="s">
        <v>54</v>
      </c>
      <c r="C406">
        <f>1/COUNTIFS(SalesTable[SALES_REP],SalesTable[[#This Row],[SALES_REP]])</f>
        <v>1.2658227848101266E-2</v>
      </c>
      <c r="D406" t="s">
        <v>55</v>
      </c>
      <c r="E406" t="s">
        <v>46</v>
      </c>
      <c r="F406" t="str">
        <f t="shared" si="42"/>
        <v>Beta Malt</v>
      </c>
      <c r="G406">
        <f>1/COUNTIFS(SalesTable[[BRANDS ]],SalesTable[[#This Row],[BRANDS ]])</f>
        <v>6.7114093959731542E-3</v>
      </c>
      <c r="H406">
        <v>80</v>
      </c>
      <c r="I406">
        <v>150</v>
      </c>
      <c r="J406">
        <v>741</v>
      </c>
      <c r="K406">
        <v>111150</v>
      </c>
      <c r="L406">
        <v>51870</v>
      </c>
      <c r="M406">
        <f t="shared" si="43"/>
        <v>0.46666666666666667</v>
      </c>
      <c r="N406">
        <f t="shared" si="44"/>
        <v>163020</v>
      </c>
      <c r="O406" t="s">
        <v>43</v>
      </c>
      <c r="P406" t="str">
        <f t="shared" si="45"/>
        <v>Francophone</v>
      </c>
      <c r="Q406" t="s">
        <v>32</v>
      </c>
      <c r="R406" t="str">
        <f t="shared" si="48"/>
        <v>South South</v>
      </c>
      <c r="S406" t="s">
        <v>56</v>
      </c>
      <c r="T406" t="str">
        <f t="shared" si="46"/>
        <v>Sep</v>
      </c>
      <c r="U406" t="str">
        <f t="shared" si="47"/>
        <v>Q3</v>
      </c>
      <c r="V406">
        <v>2017</v>
      </c>
    </row>
    <row r="407" spans="1:22">
      <c r="A407">
        <v>10506</v>
      </c>
      <c r="B407" t="s">
        <v>66</v>
      </c>
      <c r="C407">
        <f>1/COUNTIFS(SalesTable[SALES_REP],SalesTable[[#This Row],[SALES_REP]])</f>
        <v>1.4492753623188406E-2</v>
      </c>
      <c r="D407" t="s">
        <v>67</v>
      </c>
      <c r="E407" t="s">
        <v>51</v>
      </c>
      <c r="F407" t="str">
        <f t="shared" si="42"/>
        <v>Grand Malt</v>
      </c>
      <c r="G407">
        <f>1/COUNTIFS(SalesTable[[BRANDS ]],SalesTable[[#This Row],[BRANDS ]])</f>
        <v>6.7114093959731542E-3</v>
      </c>
      <c r="H407">
        <v>90</v>
      </c>
      <c r="I407">
        <v>150</v>
      </c>
      <c r="J407">
        <v>982</v>
      </c>
      <c r="K407">
        <v>147300</v>
      </c>
      <c r="L407">
        <v>58920</v>
      </c>
      <c r="M407">
        <f t="shared" si="43"/>
        <v>0.4</v>
      </c>
      <c r="N407">
        <f t="shared" si="44"/>
        <v>206220</v>
      </c>
      <c r="O407" t="s">
        <v>19</v>
      </c>
      <c r="P407" t="str">
        <f t="shared" si="45"/>
        <v>Anglophone</v>
      </c>
      <c r="Q407" t="s">
        <v>38</v>
      </c>
      <c r="R407" t="str">
        <f t="shared" si="48"/>
        <v>North West</v>
      </c>
      <c r="S407" t="s">
        <v>59</v>
      </c>
      <c r="T407" t="str">
        <f t="shared" si="46"/>
        <v>Oct</v>
      </c>
      <c r="U407" t="str">
        <f t="shared" si="47"/>
        <v>Q4</v>
      </c>
      <c r="V407">
        <v>2019</v>
      </c>
    </row>
    <row r="408" spans="1:22">
      <c r="A408">
        <v>10507</v>
      </c>
      <c r="B408" t="s">
        <v>28</v>
      </c>
      <c r="C408">
        <f>1/COUNTIFS(SalesTable[SALES_REP],SalesTable[[#This Row],[SALES_REP]])</f>
        <v>9.3457943925233638E-3</v>
      </c>
      <c r="D408" t="s">
        <v>29</v>
      </c>
      <c r="E408" t="s">
        <v>18</v>
      </c>
      <c r="F408" t="str">
        <f t="shared" si="42"/>
        <v>Trophy</v>
      </c>
      <c r="G408">
        <f>1/COUNTIFS(SalesTable[[BRANDS ]],SalesTable[[#This Row],[BRANDS ]])</f>
        <v>6.6666666666666671E-3</v>
      </c>
      <c r="H408">
        <v>150</v>
      </c>
      <c r="I408">
        <v>200</v>
      </c>
      <c r="J408">
        <v>724</v>
      </c>
      <c r="K408">
        <v>144800</v>
      </c>
      <c r="L408">
        <v>36200</v>
      </c>
      <c r="M408">
        <f t="shared" si="43"/>
        <v>0.25</v>
      </c>
      <c r="N408">
        <f t="shared" si="44"/>
        <v>181000</v>
      </c>
      <c r="O408" t="s">
        <v>25</v>
      </c>
      <c r="P408" t="str">
        <f t="shared" si="45"/>
        <v>Anglophone</v>
      </c>
      <c r="Q408" t="s">
        <v>44</v>
      </c>
      <c r="R408" t="str">
        <f t="shared" si="48"/>
        <v>North Central</v>
      </c>
      <c r="S408" t="s">
        <v>62</v>
      </c>
      <c r="T408" t="str">
        <f t="shared" si="46"/>
        <v>Nov</v>
      </c>
      <c r="U408" t="str">
        <f t="shared" si="47"/>
        <v>Q4</v>
      </c>
      <c r="V408">
        <v>2019</v>
      </c>
    </row>
    <row r="409" spans="1:22">
      <c r="A409">
        <v>10508</v>
      </c>
      <c r="B409" t="s">
        <v>22</v>
      </c>
      <c r="C409">
        <f>1/COUNTIFS(SalesTable[SALES_REP],SalesTable[[#This Row],[SALES_REP]])</f>
        <v>8.4745762711864406E-3</v>
      </c>
      <c r="D409" t="s">
        <v>23</v>
      </c>
      <c r="E409" t="s">
        <v>24</v>
      </c>
      <c r="F409" t="str">
        <f t="shared" si="42"/>
        <v>Budweiser</v>
      </c>
      <c r="G409">
        <f>1/COUNTIFS(SalesTable[[BRANDS ]],SalesTable[[#This Row],[BRANDS ]])</f>
        <v>6.6666666666666671E-3</v>
      </c>
      <c r="H409">
        <v>250</v>
      </c>
      <c r="I409">
        <v>500</v>
      </c>
      <c r="J409">
        <v>906</v>
      </c>
      <c r="K409">
        <v>453000</v>
      </c>
      <c r="L409">
        <v>226500</v>
      </c>
      <c r="M409">
        <f t="shared" si="43"/>
        <v>0.5</v>
      </c>
      <c r="N409">
        <f t="shared" si="44"/>
        <v>679500</v>
      </c>
      <c r="O409" t="s">
        <v>31</v>
      </c>
      <c r="P409" t="str">
        <f t="shared" si="45"/>
        <v>Francophone</v>
      </c>
      <c r="Q409" t="s">
        <v>47</v>
      </c>
      <c r="R409" t="str">
        <f t="shared" si="48"/>
        <v>North Central</v>
      </c>
      <c r="S409" t="s">
        <v>63</v>
      </c>
      <c r="T409" t="str">
        <f t="shared" si="46"/>
        <v>Dec</v>
      </c>
      <c r="U409" t="str">
        <f t="shared" si="47"/>
        <v>Q4</v>
      </c>
      <c r="V409">
        <v>2018</v>
      </c>
    </row>
    <row r="410" spans="1:22">
      <c r="A410">
        <v>10509</v>
      </c>
      <c r="B410" t="s">
        <v>28</v>
      </c>
      <c r="C410">
        <f>1/COUNTIFS(SalesTable[SALES_REP],SalesTable[[#This Row],[SALES_REP]])</f>
        <v>9.3457943925233638E-3</v>
      </c>
      <c r="D410" t="s">
        <v>29</v>
      </c>
      <c r="E410" t="s">
        <v>30</v>
      </c>
      <c r="F410" t="str">
        <f t="shared" si="42"/>
        <v>Castle Lite</v>
      </c>
      <c r="G410">
        <f>1/COUNTIFS(SalesTable[[BRANDS ]],SalesTable[[#This Row],[BRANDS ]])</f>
        <v>6.6666666666666671E-3</v>
      </c>
      <c r="H410">
        <v>180</v>
      </c>
      <c r="I410">
        <v>450</v>
      </c>
      <c r="J410">
        <v>907</v>
      </c>
      <c r="K410">
        <v>408150</v>
      </c>
      <c r="L410">
        <v>244890</v>
      </c>
      <c r="M410">
        <f t="shared" si="43"/>
        <v>0.6</v>
      </c>
      <c r="N410">
        <f t="shared" si="44"/>
        <v>653040</v>
      </c>
      <c r="O410" t="s">
        <v>37</v>
      </c>
      <c r="P410" t="str">
        <f t="shared" si="45"/>
        <v>Francophone</v>
      </c>
      <c r="Q410" t="s">
        <v>20</v>
      </c>
      <c r="R410" t="str">
        <f t="shared" si="48"/>
        <v>South East</v>
      </c>
      <c r="S410" t="s">
        <v>21</v>
      </c>
      <c r="T410" t="str">
        <f t="shared" si="46"/>
        <v>Jan</v>
      </c>
      <c r="U410" t="str">
        <f t="shared" si="47"/>
        <v>Q1</v>
      </c>
      <c r="V410">
        <v>2018</v>
      </c>
    </row>
    <row r="411" spans="1:22">
      <c r="A411">
        <v>10510</v>
      </c>
      <c r="B411" t="s">
        <v>49</v>
      </c>
      <c r="C411">
        <f>1/COUNTIFS(SalesTable[SALES_REP],SalesTable[[#This Row],[SALES_REP]])</f>
        <v>1.7241379310344827E-2</v>
      </c>
      <c r="D411" t="s">
        <v>50</v>
      </c>
      <c r="E411" t="s">
        <v>36</v>
      </c>
      <c r="F411" t="str">
        <f t="shared" si="42"/>
        <v>Eagle Lager</v>
      </c>
      <c r="G411">
        <f>1/COUNTIFS(SalesTable[[BRANDS ]],SalesTable[[#This Row],[BRANDS ]])</f>
        <v>6.6666666666666671E-3</v>
      </c>
      <c r="H411">
        <v>170</v>
      </c>
      <c r="I411">
        <v>250</v>
      </c>
      <c r="J411">
        <v>712</v>
      </c>
      <c r="K411">
        <v>178000</v>
      </c>
      <c r="L411">
        <v>56960</v>
      </c>
      <c r="M411">
        <f t="shared" si="43"/>
        <v>0.32</v>
      </c>
      <c r="N411">
        <f t="shared" si="44"/>
        <v>234960</v>
      </c>
      <c r="O411" t="s">
        <v>43</v>
      </c>
      <c r="P411" t="str">
        <f t="shared" si="45"/>
        <v>Francophone</v>
      </c>
      <c r="Q411" t="s">
        <v>26</v>
      </c>
      <c r="R411" t="str">
        <f t="shared" si="48"/>
        <v>West</v>
      </c>
      <c r="S411" t="s">
        <v>27</v>
      </c>
      <c r="T411" t="str">
        <f t="shared" si="46"/>
        <v>Feb</v>
      </c>
      <c r="U411" t="str">
        <f t="shared" si="47"/>
        <v>Q1</v>
      </c>
      <c r="V411">
        <v>2019</v>
      </c>
    </row>
    <row r="412" spans="1:22">
      <c r="A412">
        <v>10511</v>
      </c>
      <c r="B412" t="s">
        <v>40</v>
      </c>
      <c r="C412">
        <f>1/COUNTIFS(SalesTable[SALES_REP],SalesTable[[#This Row],[SALES_REP]])</f>
        <v>9.3457943925233638E-3</v>
      </c>
      <c r="D412" t="s">
        <v>41</v>
      </c>
      <c r="E412" t="s">
        <v>42</v>
      </c>
      <c r="F412" t="str">
        <f t="shared" si="42"/>
        <v>Hero</v>
      </c>
      <c r="G412">
        <f>1/COUNTIFS(SalesTable[[BRANDS ]],SalesTable[[#This Row],[BRANDS ]])</f>
        <v>6.7114093959731542E-3</v>
      </c>
      <c r="H412">
        <v>150</v>
      </c>
      <c r="I412">
        <v>200</v>
      </c>
      <c r="J412">
        <v>859</v>
      </c>
      <c r="K412">
        <v>171800</v>
      </c>
      <c r="L412">
        <v>42950</v>
      </c>
      <c r="M412">
        <f t="shared" si="43"/>
        <v>0.25</v>
      </c>
      <c r="N412">
        <f t="shared" si="44"/>
        <v>214750</v>
      </c>
      <c r="O412" t="s">
        <v>19</v>
      </c>
      <c r="P412" t="str">
        <f t="shared" si="45"/>
        <v>Anglophone</v>
      </c>
      <c r="Q412" t="s">
        <v>32</v>
      </c>
      <c r="R412" t="str">
        <f t="shared" si="48"/>
        <v>South South</v>
      </c>
      <c r="S412" t="s">
        <v>33</v>
      </c>
      <c r="T412" t="str">
        <f t="shared" si="46"/>
        <v>Mar</v>
      </c>
      <c r="U412" t="str">
        <f t="shared" si="47"/>
        <v>Q1</v>
      </c>
      <c r="V412">
        <v>2018</v>
      </c>
    </row>
    <row r="413" spans="1:22">
      <c r="A413">
        <v>10512</v>
      </c>
      <c r="B413" t="s">
        <v>16</v>
      </c>
      <c r="C413">
        <f>1/COUNTIFS(SalesTable[SALES_REP],SalesTable[[#This Row],[SALES_REP]])</f>
        <v>7.3529411764705881E-3</v>
      </c>
      <c r="D413" t="s">
        <v>17</v>
      </c>
      <c r="E413" t="s">
        <v>46</v>
      </c>
      <c r="F413" t="str">
        <f t="shared" si="42"/>
        <v>Beta Malt</v>
      </c>
      <c r="G413">
        <f>1/COUNTIFS(SalesTable[[BRANDS ]],SalesTable[[#This Row],[BRANDS ]])</f>
        <v>6.7114093959731542E-3</v>
      </c>
      <c r="H413">
        <v>80</v>
      </c>
      <c r="I413">
        <v>150</v>
      </c>
      <c r="J413">
        <v>770</v>
      </c>
      <c r="K413">
        <v>115500</v>
      </c>
      <c r="L413">
        <v>53900</v>
      </c>
      <c r="M413">
        <f t="shared" si="43"/>
        <v>0.46666666666666667</v>
      </c>
      <c r="N413">
        <f t="shared" si="44"/>
        <v>169400</v>
      </c>
      <c r="O413" t="s">
        <v>25</v>
      </c>
      <c r="P413" t="str">
        <f t="shared" si="45"/>
        <v>Anglophone</v>
      </c>
      <c r="Q413" t="s">
        <v>38</v>
      </c>
      <c r="R413" t="str">
        <f t="shared" si="48"/>
        <v>North West</v>
      </c>
      <c r="S413" t="s">
        <v>39</v>
      </c>
      <c r="T413" t="str">
        <f t="shared" si="46"/>
        <v>Apr</v>
      </c>
      <c r="U413" t="str">
        <f t="shared" si="47"/>
        <v>Q2</v>
      </c>
      <c r="V413">
        <v>2018</v>
      </c>
    </row>
    <row r="414" spans="1:22">
      <c r="A414">
        <v>10513</v>
      </c>
      <c r="B414" t="s">
        <v>16</v>
      </c>
      <c r="C414">
        <f>1/COUNTIFS(SalesTable[SALES_REP],SalesTable[[#This Row],[SALES_REP]])</f>
        <v>7.3529411764705881E-3</v>
      </c>
      <c r="D414" t="s">
        <v>17</v>
      </c>
      <c r="E414" t="s">
        <v>51</v>
      </c>
      <c r="F414" t="str">
        <f t="shared" si="42"/>
        <v>Grand Malt</v>
      </c>
      <c r="G414">
        <f>1/COUNTIFS(SalesTable[[BRANDS ]],SalesTable[[#This Row],[BRANDS ]])</f>
        <v>6.7114093959731542E-3</v>
      </c>
      <c r="H414">
        <v>90</v>
      </c>
      <c r="I414">
        <v>150</v>
      </c>
      <c r="J414">
        <v>775</v>
      </c>
      <c r="K414">
        <v>116250</v>
      </c>
      <c r="L414">
        <v>46500</v>
      </c>
      <c r="M414">
        <f t="shared" si="43"/>
        <v>0.4</v>
      </c>
      <c r="N414">
        <f t="shared" si="44"/>
        <v>162750</v>
      </c>
      <c r="O414" t="s">
        <v>31</v>
      </c>
      <c r="P414" t="str">
        <f t="shared" si="45"/>
        <v>Francophone</v>
      </c>
      <c r="Q414" t="s">
        <v>44</v>
      </c>
      <c r="R414" t="str">
        <f t="shared" si="48"/>
        <v>North Central</v>
      </c>
      <c r="S414" t="s">
        <v>45</v>
      </c>
      <c r="T414" t="str">
        <f t="shared" si="46"/>
        <v>May</v>
      </c>
      <c r="U414" t="str">
        <f t="shared" si="47"/>
        <v>Q2</v>
      </c>
      <c r="V414">
        <v>2019</v>
      </c>
    </row>
    <row r="415" spans="1:22">
      <c r="A415">
        <v>10514</v>
      </c>
      <c r="B415" t="s">
        <v>40</v>
      </c>
      <c r="C415">
        <f>1/COUNTIFS(SalesTable[SALES_REP],SalesTable[[#This Row],[SALES_REP]])</f>
        <v>9.3457943925233638E-3</v>
      </c>
      <c r="D415" t="s">
        <v>41</v>
      </c>
      <c r="E415" t="s">
        <v>18</v>
      </c>
      <c r="F415" t="str">
        <f t="shared" si="42"/>
        <v>Trophy</v>
      </c>
      <c r="G415">
        <f>1/COUNTIFS(SalesTable[[BRANDS ]],SalesTable[[#This Row],[BRANDS ]])</f>
        <v>6.6666666666666671E-3</v>
      </c>
      <c r="H415">
        <v>150</v>
      </c>
      <c r="I415">
        <v>200</v>
      </c>
      <c r="J415">
        <v>820</v>
      </c>
      <c r="K415">
        <v>164000</v>
      </c>
      <c r="L415">
        <v>41000</v>
      </c>
      <c r="M415">
        <f t="shared" si="43"/>
        <v>0.25</v>
      </c>
      <c r="N415">
        <f t="shared" si="44"/>
        <v>205000</v>
      </c>
      <c r="O415" t="s">
        <v>37</v>
      </c>
      <c r="P415" t="str">
        <f t="shared" si="45"/>
        <v>Francophone</v>
      </c>
      <c r="Q415" t="s">
        <v>47</v>
      </c>
      <c r="R415" t="str">
        <f t="shared" si="48"/>
        <v>North Central</v>
      </c>
      <c r="S415" t="s">
        <v>48</v>
      </c>
      <c r="T415" t="str">
        <f t="shared" si="46"/>
        <v>Jun</v>
      </c>
      <c r="U415" t="str">
        <f t="shared" si="47"/>
        <v>Q2</v>
      </c>
      <c r="V415">
        <v>2019</v>
      </c>
    </row>
    <row r="416" spans="1:22">
      <c r="A416">
        <v>10515</v>
      </c>
      <c r="B416" t="s">
        <v>16</v>
      </c>
      <c r="C416">
        <f>1/COUNTIFS(SalesTable[SALES_REP],SalesTable[[#This Row],[SALES_REP]])</f>
        <v>7.3529411764705881E-3</v>
      </c>
      <c r="D416" t="s">
        <v>17</v>
      </c>
      <c r="E416" t="s">
        <v>24</v>
      </c>
      <c r="F416" t="str">
        <f t="shared" si="42"/>
        <v>Budweiser</v>
      </c>
      <c r="G416">
        <f>1/COUNTIFS(SalesTable[[BRANDS ]],SalesTable[[#This Row],[BRANDS ]])</f>
        <v>6.6666666666666671E-3</v>
      </c>
      <c r="H416">
        <v>250</v>
      </c>
      <c r="I416">
        <v>500</v>
      </c>
      <c r="J416">
        <v>833</v>
      </c>
      <c r="K416">
        <v>416500</v>
      </c>
      <c r="L416">
        <v>208250</v>
      </c>
      <c r="M416">
        <f t="shared" si="43"/>
        <v>0.5</v>
      </c>
      <c r="N416">
        <f t="shared" si="44"/>
        <v>624750</v>
      </c>
      <c r="O416" t="s">
        <v>43</v>
      </c>
      <c r="P416" t="str">
        <f t="shared" si="45"/>
        <v>Francophone</v>
      </c>
      <c r="Q416" t="s">
        <v>20</v>
      </c>
      <c r="R416" t="str">
        <f t="shared" si="48"/>
        <v>South East</v>
      </c>
      <c r="S416" t="s">
        <v>52</v>
      </c>
      <c r="T416" t="str">
        <f t="shared" si="46"/>
        <v>Jul</v>
      </c>
      <c r="U416" t="str">
        <f t="shared" si="47"/>
        <v>Q3</v>
      </c>
      <c r="V416">
        <v>2018</v>
      </c>
    </row>
    <row r="417" spans="1:22">
      <c r="A417">
        <v>10516</v>
      </c>
      <c r="B417" t="s">
        <v>22</v>
      </c>
      <c r="C417">
        <f>1/COUNTIFS(SalesTable[SALES_REP],SalesTable[[#This Row],[SALES_REP]])</f>
        <v>8.4745762711864406E-3</v>
      </c>
      <c r="D417" t="s">
        <v>23</v>
      </c>
      <c r="E417" t="s">
        <v>30</v>
      </c>
      <c r="F417" t="str">
        <f t="shared" si="42"/>
        <v>Castle Lite</v>
      </c>
      <c r="G417">
        <f>1/COUNTIFS(SalesTable[[BRANDS ]],SalesTable[[#This Row],[BRANDS ]])</f>
        <v>6.6666666666666671E-3</v>
      </c>
      <c r="H417">
        <v>180</v>
      </c>
      <c r="I417">
        <v>450</v>
      </c>
      <c r="J417">
        <v>735</v>
      </c>
      <c r="K417">
        <v>330750</v>
      </c>
      <c r="L417">
        <v>198450</v>
      </c>
      <c r="M417">
        <f t="shared" si="43"/>
        <v>0.6</v>
      </c>
      <c r="N417">
        <f t="shared" si="44"/>
        <v>529200</v>
      </c>
      <c r="O417" t="s">
        <v>19</v>
      </c>
      <c r="P417" t="str">
        <f t="shared" si="45"/>
        <v>Anglophone</v>
      </c>
      <c r="Q417" t="s">
        <v>26</v>
      </c>
      <c r="R417" t="str">
        <f t="shared" si="48"/>
        <v>West</v>
      </c>
      <c r="S417" t="s">
        <v>53</v>
      </c>
      <c r="T417" t="str">
        <f t="shared" si="46"/>
        <v>Aug</v>
      </c>
      <c r="U417" t="str">
        <f t="shared" si="47"/>
        <v>Q3</v>
      </c>
      <c r="V417">
        <v>2017</v>
      </c>
    </row>
    <row r="418" spans="1:22">
      <c r="A418">
        <v>10517</v>
      </c>
      <c r="B418" t="s">
        <v>28</v>
      </c>
      <c r="C418">
        <f>1/COUNTIFS(SalesTable[SALES_REP],SalesTable[[#This Row],[SALES_REP]])</f>
        <v>9.3457943925233638E-3</v>
      </c>
      <c r="D418" t="s">
        <v>29</v>
      </c>
      <c r="E418" t="s">
        <v>36</v>
      </c>
      <c r="F418" t="str">
        <f t="shared" si="42"/>
        <v>Eagle Lager</v>
      </c>
      <c r="G418">
        <f>1/COUNTIFS(SalesTable[[BRANDS ]],SalesTable[[#This Row],[BRANDS ]])</f>
        <v>6.6666666666666671E-3</v>
      </c>
      <c r="H418">
        <v>170</v>
      </c>
      <c r="I418">
        <v>250</v>
      </c>
      <c r="J418">
        <v>884</v>
      </c>
      <c r="K418">
        <v>221000</v>
      </c>
      <c r="L418">
        <v>70720</v>
      </c>
      <c r="M418">
        <f t="shared" si="43"/>
        <v>0.32</v>
      </c>
      <c r="N418">
        <f t="shared" si="44"/>
        <v>291720</v>
      </c>
      <c r="O418" t="s">
        <v>25</v>
      </c>
      <c r="P418" t="str">
        <f t="shared" si="45"/>
        <v>Anglophone</v>
      </c>
      <c r="Q418" t="s">
        <v>32</v>
      </c>
      <c r="R418" t="str">
        <f t="shared" si="48"/>
        <v>South South</v>
      </c>
      <c r="S418" t="s">
        <v>56</v>
      </c>
      <c r="T418" t="str">
        <f t="shared" si="46"/>
        <v>Sep</v>
      </c>
      <c r="U418" t="str">
        <f t="shared" si="47"/>
        <v>Q3</v>
      </c>
      <c r="V418">
        <v>2017</v>
      </c>
    </row>
    <row r="419" spans="1:22">
      <c r="A419">
        <v>10518</v>
      </c>
      <c r="B419" t="s">
        <v>34</v>
      </c>
      <c r="C419">
        <f>1/COUNTIFS(SalesTable[SALES_REP],SalesTable[[#This Row],[SALES_REP]])</f>
        <v>5.3763440860215058E-3</v>
      </c>
      <c r="D419" t="s">
        <v>35</v>
      </c>
      <c r="E419" t="s">
        <v>42</v>
      </c>
      <c r="F419" t="str">
        <f t="shared" si="42"/>
        <v>Hero</v>
      </c>
      <c r="G419">
        <f>1/COUNTIFS(SalesTable[[BRANDS ]],SalesTable[[#This Row],[BRANDS ]])</f>
        <v>6.7114093959731542E-3</v>
      </c>
      <c r="H419">
        <v>150</v>
      </c>
      <c r="I419">
        <v>200</v>
      </c>
      <c r="J419">
        <v>888</v>
      </c>
      <c r="K419">
        <v>177600</v>
      </c>
      <c r="L419">
        <v>44400</v>
      </c>
      <c r="M419">
        <f t="shared" si="43"/>
        <v>0.25</v>
      </c>
      <c r="N419">
        <f t="shared" si="44"/>
        <v>222000</v>
      </c>
      <c r="O419" t="s">
        <v>31</v>
      </c>
      <c r="P419" t="str">
        <f t="shared" si="45"/>
        <v>Francophone</v>
      </c>
      <c r="Q419" t="s">
        <v>38</v>
      </c>
      <c r="R419" t="str">
        <f t="shared" si="48"/>
        <v>North West</v>
      </c>
      <c r="S419" t="s">
        <v>59</v>
      </c>
      <c r="T419" t="str">
        <f t="shared" si="46"/>
        <v>Oct</v>
      </c>
      <c r="U419" t="str">
        <f t="shared" si="47"/>
        <v>Q4</v>
      </c>
      <c r="V419">
        <v>2019</v>
      </c>
    </row>
    <row r="420" spans="1:22">
      <c r="A420">
        <v>10519</v>
      </c>
      <c r="B420" t="s">
        <v>40</v>
      </c>
      <c r="C420">
        <f>1/COUNTIFS(SalesTable[SALES_REP],SalesTable[[#This Row],[SALES_REP]])</f>
        <v>9.3457943925233638E-3</v>
      </c>
      <c r="D420" t="s">
        <v>41</v>
      </c>
      <c r="E420" t="s">
        <v>46</v>
      </c>
      <c r="F420" t="str">
        <f t="shared" si="42"/>
        <v>Beta Malt</v>
      </c>
      <c r="G420">
        <f>1/COUNTIFS(SalesTable[[BRANDS ]],SalesTable[[#This Row],[BRANDS ]])</f>
        <v>6.7114093959731542E-3</v>
      </c>
      <c r="H420">
        <v>80</v>
      </c>
      <c r="I420">
        <v>150</v>
      </c>
      <c r="J420">
        <v>756</v>
      </c>
      <c r="K420">
        <v>113400</v>
      </c>
      <c r="L420">
        <v>52920</v>
      </c>
      <c r="M420">
        <f t="shared" si="43"/>
        <v>0.46666666666666667</v>
      </c>
      <c r="N420">
        <f t="shared" si="44"/>
        <v>166320</v>
      </c>
      <c r="O420" t="s">
        <v>37</v>
      </c>
      <c r="P420" t="str">
        <f t="shared" si="45"/>
        <v>Francophone</v>
      </c>
      <c r="Q420" t="s">
        <v>44</v>
      </c>
      <c r="R420" t="str">
        <f t="shared" si="48"/>
        <v>North Central</v>
      </c>
      <c r="S420" t="s">
        <v>62</v>
      </c>
      <c r="T420" t="str">
        <f t="shared" si="46"/>
        <v>Nov</v>
      </c>
      <c r="U420" t="str">
        <f t="shared" si="47"/>
        <v>Q4</v>
      </c>
      <c r="V420">
        <v>2017</v>
      </c>
    </row>
    <row r="421" spans="1:22">
      <c r="A421">
        <v>10520</v>
      </c>
      <c r="B421" t="s">
        <v>16</v>
      </c>
      <c r="C421">
        <f>1/COUNTIFS(SalesTable[SALES_REP],SalesTable[[#This Row],[SALES_REP]])</f>
        <v>7.3529411764705881E-3</v>
      </c>
      <c r="D421" t="s">
        <v>17</v>
      </c>
      <c r="E421" t="s">
        <v>51</v>
      </c>
      <c r="F421" t="str">
        <f t="shared" si="42"/>
        <v>Grand Malt</v>
      </c>
      <c r="G421">
        <f>1/COUNTIFS(SalesTable[[BRANDS ]],SalesTable[[#This Row],[BRANDS ]])</f>
        <v>6.7114093959731542E-3</v>
      </c>
      <c r="H421">
        <v>90</v>
      </c>
      <c r="I421">
        <v>150</v>
      </c>
      <c r="J421">
        <v>787</v>
      </c>
      <c r="K421">
        <v>118050</v>
      </c>
      <c r="L421">
        <v>47220</v>
      </c>
      <c r="M421">
        <f t="shared" si="43"/>
        <v>0.4</v>
      </c>
      <c r="N421">
        <f t="shared" si="44"/>
        <v>165270</v>
      </c>
      <c r="O421" t="s">
        <v>43</v>
      </c>
      <c r="P421" t="str">
        <f t="shared" si="45"/>
        <v>Francophone</v>
      </c>
      <c r="Q421" t="s">
        <v>47</v>
      </c>
      <c r="R421" t="str">
        <f t="shared" si="48"/>
        <v>North Central</v>
      </c>
      <c r="S421" t="s">
        <v>63</v>
      </c>
      <c r="T421" t="str">
        <f t="shared" si="46"/>
        <v>Dec</v>
      </c>
      <c r="U421" t="str">
        <f t="shared" si="47"/>
        <v>Q4</v>
      </c>
      <c r="V421">
        <v>2019</v>
      </c>
    </row>
    <row r="422" spans="1:22">
      <c r="A422">
        <v>10521</v>
      </c>
      <c r="B422" t="s">
        <v>49</v>
      </c>
      <c r="C422">
        <f>1/COUNTIFS(SalesTable[SALES_REP],SalesTable[[#This Row],[SALES_REP]])</f>
        <v>1.7241379310344827E-2</v>
      </c>
      <c r="D422" t="s">
        <v>50</v>
      </c>
      <c r="E422" t="s">
        <v>18</v>
      </c>
      <c r="F422" t="str">
        <f t="shared" si="42"/>
        <v>Trophy</v>
      </c>
      <c r="G422">
        <f>1/COUNTIFS(SalesTable[[BRANDS ]],SalesTable[[#This Row],[BRANDS ]])</f>
        <v>6.6666666666666671E-3</v>
      </c>
      <c r="H422">
        <v>150</v>
      </c>
      <c r="I422">
        <v>200</v>
      </c>
      <c r="J422">
        <v>804</v>
      </c>
      <c r="K422">
        <v>160800</v>
      </c>
      <c r="L422">
        <v>40200</v>
      </c>
      <c r="M422">
        <f t="shared" si="43"/>
        <v>0.25</v>
      </c>
      <c r="N422">
        <f t="shared" si="44"/>
        <v>201000</v>
      </c>
      <c r="O422" t="s">
        <v>19</v>
      </c>
      <c r="P422" t="str">
        <f t="shared" si="45"/>
        <v>Anglophone</v>
      </c>
      <c r="Q422" t="s">
        <v>20</v>
      </c>
      <c r="R422" t="str">
        <f t="shared" si="48"/>
        <v>South East</v>
      </c>
      <c r="S422" t="s">
        <v>21</v>
      </c>
      <c r="T422" t="str">
        <f t="shared" si="46"/>
        <v>Jan</v>
      </c>
      <c r="U422" t="str">
        <f t="shared" si="47"/>
        <v>Q1</v>
      </c>
      <c r="V422">
        <v>2018</v>
      </c>
    </row>
    <row r="423" spans="1:22">
      <c r="A423">
        <v>10522</v>
      </c>
      <c r="B423" t="s">
        <v>34</v>
      </c>
      <c r="C423">
        <f>1/COUNTIFS(SalesTable[SALES_REP],SalesTable[[#This Row],[SALES_REP]])</f>
        <v>5.3763440860215058E-3</v>
      </c>
      <c r="D423" t="s">
        <v>35</v>
      </c>
      <c r="E423" t="s">
        <v>24</v>
      </c>
      <c r="F423" t="str">
        <f t="shared" si="42"/>
        <v>Budweiser</v>
      </c>
      <c r="G423">
        <f>1/COUNTIFS(SalesTable[[BRANDS ]],SalesTable[[#This Row],[BRANDS ]])</f>
        <v>6.6666666666666671E-3</v>
      </c>
      <c r="H423">
        <v>250</v>
      </c>
      <c r="I423">
        <v>500</v>
      </c>
      <c r="J423">
        <v>986</v>
      </c>
      <c r="K423">
        <v>493000</v>
      </c>
      <c r="L423">
        <v>246500</v>
      </c>
      <c r="M423">
        <f t="shared" si="43"/>
        <v>0.5</v>
      </c>
      <c r="N423">
        <f t="shared" si="44"/>
        <v>739500</v>
      </c>
      <c r="O423" t="s">
        <v>25</v>
      </c>
      <c r="P423" t="str">
        <f t="shared" si="45"/>
        <v>Anglophone</v>
      </c>
      <c r="Q423" t="s">
        <v>26</v>
      </c>
      <c r="R423" t="str">
        <f t="shared" si="48"/>
        <v>West</v>
      </c>
      <c r="S423" t="s">
        <v>27</v>
      </c>
      <c r="T423" t="str">
        <f t="shared" si="46"/>
        <v>Feb</v>
      </c>
      <c r="U423" t="str">
        <f t="shared" si="47"/>
        <v>Q1</v>
      </c>
      <c r="V423">
        <v>2018</v>
      </c>
    </row>
    <row r="424" spans="1:22">
      <c r="A424">
        <v>10523</v>
      </c>
      <c r="B424" t="s">
        <v>54</v>
      </c>
      <c r="C424">
        <f>1/COUNTIFS(SalesTable[SALES_REP],SalesTable[[#This Row],[SALES_REP]])</f>
        <v>1.2658227848101266E-2</v>
      </c>
      <c r="D424" t="s">
        <v>55</v>
      </c>
      <c r="E424" t="s">
        <v>30</v>
      </c>
      <c r="F424" t="str">
        <f t="shared" si="42"/>
        <v>Castle Lite</v>
      </c>
      <c r="G424">
        <f>1/COUNTIFS(SalesTable[[BRANDS ]],SalesTable[[#This Row],[BRANDS ]])</f>
        <v>6.6666666666666671E-3</v>
      </c>
      <c r="H424">
        <v>180</v>
      </c>
      <c r="I424">
        <v>450</v>
      </c>
      <c r="J424">
        <v>856</v>
      </c>
      <c r="K424">
        <v>385200</v>
      </c>
      <c r="L424">
        <v>231120</v>
      </c>
      <c r="M424">
        <f t="shared" si="43"/>
        <v>0.6</v>
      </c>
      <c r="N424">
        <f t="shared" si="44"/>
        <v>616320</v>
      </c>
      <c r="O424" t="s">
        <v>31</v>
      </c>
      <c r="P424" t="str">
        <f t="shared" si="45"/>
        <v>Francophone</v>
      </c>
      <c r="Q424" t="s">
        <v>32</v>
      </c>
      <c r="R424" t="str">
        <f t="shared" si="48"/>
        <v>South South</v>
      </c>
      <c r="S424" t="s">
        <v>33</v>
      </c>
      <c r="T424" t="str">
        <f t="shared" si="46"/>
        <v>Mar</v>
      </c>
      <c r="U424" t="str">
        <f t="shared" si="47"/>
        <v>Q1</v>
      </c>
      <c r="V424">
        <v>2018</v>
      </c>
    </row>
    <row r="425" spans="1:22">
      <c r="A425">
        <v>10524</v>
      </c>
      <c r="B425" t="s">
        <v>57</v>
      </c>
      <c r="C425">
        <f>1/COUNTIFS(SalesTable[SALES_REP],SalesTable[[#This Row],[SALES_REP]])</f>
        <v>2.0408163265306121E-2</v>
      </c>
      <c r="D425" t="s">
        <v>58</v>
      </c>
      <c r="E425" t="s">
        <v>36</v>
      </c>
      <c r="F425" t="str">
        <f t="shared" si="42"/>
        <v>Eagle Lager</v>
      </c>
      <c r="G425">
        <f>1/COUNTIFS(SalesTable[[BRANDS ]],SalesTable[[#This Row],[BRANDS ]])</f>
        <v>6.6666666666666671E-3</v>
      </c>
      <c r="H425">
        <v>170</v>
      </c>
      <c r="I425">
        <v>250</v>
      </c>
      <c r="J425">
        <v>835</v>
      </c>
      <c r="K425">
        <v>208750</v>
      </c>
      <c r="L425">
        <v>66800</v>
      </c>
      <c r="M425">
        <f t="shared" si="43"/>
        <v>0.32</v>
      </c>
      <c r="N425">
        <f t="shared" si="44"/>
        <v>275550</v>
      </c>
      <c r="O425" t="s">
        <v>37</v>
      </c>
      <c r="P425" t="str">
        <f t="shared" si="45"/>
        <v>Francophone</v>
      </c>
      <c r="Q425" t="s">
        <v>38</v>
      </c>
      <c r="R425" t="str">
        <f t="shared" si="48"/>
        <v>North West</v>
      </c>
      <c r="S425" t="s">
        <v>39</v>
      </c>
      <c r="T425" t="str">
        <f t="shared" si="46"/>
        <v>Apr</v>
      </c>
      <c r="U425" t="str">
        <f t="shared" si="47"/>
        <v>Q2</v>
      </c>
      <c r="V425">
        <v>2018</v>
      </c>
    </row>
    <row r="426" spans="1:22">
      <c r="A426">
        <v>10525</v>
      </c>
      <c r="B426" t="s">
        <v>60</v>
      </c>
      <c r="C426">
        <f>1/COUNTIFS(SalesTable[SALES_REP],SalesTable[[#This Row],[SALES_REP]])</f>
        <v>1.4492753623188406E-2</v>
      </c>
      <c r="D426" t="s">
        <v>61</v>
      </c>
      <c r="E426" t="s">
        <v>42</v>
      </c>
      <c r="F426" t="str">
        <f t="shared" si="42"/>
        <v>Hero</v>
      </c>
      <c r="G426">
        <f>1/COUNTIFS(SalesTable[[BRANDS ]],SalesTable[[#This Row],[BRANDS ]])</f>
        <v>6.7114093959731542E-3</v>
      </c>
      <c r="H426">
        <v>150</v>
      </c>
      <c r="I426">
        <v>200</v>
      </c>
      <c r="J426">
        <v>938</v>
      </c>
      <c r="K426">
        <v>187600</v>
      </c>
      <c r="L426">
        <v>46900</v>
      </c>
      <c r="M426">
        <f t="shared" si="43"/>
        <v>0.25</v>
      </c>
      <c r="N426">
        <f t="shared" si="44"/>
        <v>234500</v>
      </c>
      <c r="O426" t="s">
        <v>43</v>
      </c>
      <c r="P426" t="str">
        <f t="shared" si="45"/>
        <v>Francophone</v>
      </c>
      <c r="Q426" t="s">
        <v>44</v>
      </c>
      <c r="R426" t="str">
        <f t="shared" si="48"/>
        <v>North Central</v>
      </c>
      <c r="S426" t="s">
        <v>45</v>
      </c>
      <c r="T426" t="str">
        <f t="shared" si="46"/>
        <v>May</v>
      </c>
      <c r="U426" t="str">
        <f t="shared" si="47"/>
        <v>Q2</v>
      </c>
      <c r="V426">
        <v>2018</v>
      </c>
    </row>
    <row r="427" spans="1:22">
      <c r="A427">
        <v>10526</v>
      </c>
      <c r="B427" t="s">
        <v>34</v>
      </c>
      <c r="C427">
        <f>1/COUNTIFS(SalesTable[SALES_REP],SalesTable[[#This Row],[SALES_REP]])</f>
        <v>5.3763440860215058E-3</v>
      </c>
      <c r="D427" t="s">
        <v>35</v>
      </c>
      <c r="E427" t="s">
        <v>46</v>
      </c>
      <c r="F427" t="str">
        <f t="shared" si="42"/>
        <v>Beta Malt</v>
      </c>
      <c r="G427">
        <f>1/COUNTIFS(SalesTable[[BRANDS ]],SalesTable[[#This Row],[BRANDS ]])</f>
        <v>6.7114093959731542E-3</v>
      </c>
      <c r="H427">
        <v>80</v>
      </c>
      <c r="I427">
        <v>150</v>
      </c>
      <c r="J427">
        <v>719</v>
      </c>
      <c r="K427">
        <v>107850</v>
      </c>
      <c r="L427">
        <v>50330</v>
      </c>
      <c r="M427">
        <f t="shared" si="43"/>
        <v>0.46666666666666667</v>
      </c>
      <c r="N427">
        <f t="shared" si="44"/>
        <v>158180</v>
      </c>
      <c r="O427" t="s">
        <v>19</v>
      </c>
      <c r="P427" t="str">
        <f t="shared" si="45"/>
        <v>Anglophone</v>
      </c>
      <c r="Q427" t="s">
        <v>47</v>
      </c>
      <c r="R427" t="str">
        <f t="shared" si="48"/>
        <v>North Central</v>
      </c>
      <c r="S427" t="s">
        <v>48</v>
      </c>
      <c r="T427" t="str">
        <f t="shared" si="46"/>
        <v>Jun</v>
      </c>
      <c r="U427" t="str">
        <f t="shared" si="47"/>
        <v>Q2</v>
      </c>
      <c r="V427">
        <v>2018</v>
      </c>
    </row>
    <row r="428" spans="1:22">
      <c r="A428">
        <v>10527</v>
      </c>
      <c r="B428" t="s">
        <v>64</v>
      </c>
      <c r="C428">
        <f>1/COUNTIFS(SalesTable[SALES_REP],SalesTable[[#This Row],[SALES_REP]])</f>
        <v>1.4492753623188406E-2</v>
      </c>
      <c r="D428" t="s">
        <v>65</v>
      </c>
      <c r="E428" t="s">
        <v>51</v>
      </c>
      <c r="F428" t="str">
        <f t="shared" si="42"/>
        <v>Grand Malt</v>
      </c>
      <c r="G428">
        <f>1/COUNTIFS(SalesTable[[BRANDS ]],SalesTable[[#This Row],[BRANDS ]])</f>
        <v>6.7114093959731542E-3</v>
      </c>
      <c r="H428">
        <v>90</v>
      </c>
      <c r="I428">
        <v>150</v>
      </c>
      <c r="J428">
        <v>868</v>
      </c>
      <c r="K428">
        <v>130200</v>
      </c>
      <c r="L428">
        <v>52080</v>
      </c>
      <c r="M428">
        <f t="shared" si="43"/>
        <v>0.4</v>
      </c>
      <c r="N428">
        <f t="shared" si="44"/>
        <v>182280</v>
      </c>
      <c r="O428" t="s">
        <v>25</v>
      </c>
      <c r="P428" t="str">
        <f t="shared" si="45"/>
        <v>Anglophone</v>
      </c>
      <c r="Q428" t="s">
        <v>20</v>
      </c>
      <c r="R428" t="str">
        <f t="shared" si="48"/>
        <v>South East</v>
      </c>
      <c r="S428" t="s">
        <v>52</v>
      </c>
      <c r="T428" t="str">
        <f t="shared" si="46"/>
        <v>Jul</v>
      </c>
      <c r="U428" t="str">
        <f t="shared" si="47"/>
        <v>Q3</v>
      </c>
      <c r="V428">
        <v>2017</v>
      </c>
    </row>
    <row r="429" spans="1:22">
      <c r="A429">
        <v>10528</v>
      </c>
      <c r="B429" t="s">
        <v>34</v>
      </c>
      <c r="C429">
        <f>1/COUNTIFS(SalesTable[SALES_REP],SalesTable[[#This Row],[SALES_REP]])</f>
        <v>5.3763440860215058E-3</v>
      </c>
      <c r="D429" t="s">
        <v>35</v>
      </c>
      <c r="E429" t="s">
        <v>18</v>
      </c>
      <c r="F429" t="str">
        <f t="shared" si="42"/>
        <v>Trophy</v>
      </c>
      <c r="G429">
        <f>1/COUNTIFS(SalesTable[[BRANDS ]],SalesTable[[#This Row],[BRANDS ]])</f>
        <v>6.6666666666666671E-3</v>
      </c>
      <c r="H429">
        <v>150</v>
      </c>
      <c r="I429">
        <v>200</v>
      </c>
      <c r="J429">
        <v>885</v>
      </c>
      <c r="K429">
        <v>177000</v>
      </c>
      <c r="L429">
        <v>44250</v>
      </c>
      <c r="M429">
        <f t="shared" si="43"/>
        <v>0.25</v>
      </c>
      <c r="N429">
        <f t="shared" si="44"/>
        <v>221250</v>
      </c>
      <c r="O429" t="s">
        <v>31</v>
      </c>
      <c r="P429" t="str">
        <f t="shared" si="45"/>
        <v>Francophone</v>
      </c>
      <c r="Q429" t="s">
        <v>26</v>
      </c>
      <c r="R429" t="str">
        <f t="shared" si="48"/>
        <v>West</v>
      </c>
      <c r="S429" t="s">
        <v>53</v>
      </c>
      <c r="T429" t="str">
        <f t="shared" si="46"/>
        <v>Aug</v>
      </c>
      <c r="U429" t="str">
        <f t="shared" si="47"/>
        <v>Q3</v>
      </c>
      <c r="V429">
        <v>2018</v>
      </c>
    </row>
    <row r="430" spans="1:22">
      <c r="A430">
        <v>10529</v>
      </c>
      <c r="B430" t="s">
        <v>16</v>
      </c>
      <c r="C430">
        <f>1/COUNTIFS(SalesTable[SALES_REP],SalesTable[[#This Row],[SALES_REP]])</f>
        <v>7.3529411764705881E-3</v>
      </c>
      <c r="D430" t="s">
        <v>17</v>
      </c>
      <c r="E430" t="s">
        <v>24</v>
      </c>
      <c r="F430" t="str">
        <f t="shared" si="42"/>
        <v>Budweiser</v>
      </c>
      <c r="G430">
        <f>1/COUNTIFS(SalesTable[[BRANDS ]],SalesTable[[#This Row],[BRANDS ]])</f>
        <v>6.6666666666666671E-3</v>
      </c>
      <c r="H430">
        <v>250</v>
      </c>
      <c r="I430">
        <v>500</v>
      </c>
      <c r="J430">
        <v>943</v>
      </c>
      <c r="K430">
        <v>471500</v>
      </c>
      <c r="L430">
        <v>235750</v>
      </c>
      <c r="M430">
        <f t="shared" si="43"/>
        <v>0.5</v>
      </c>
      <c r="N430">
        <f t="shared" si="44"/>
        <v>707250</v>
      </c>
      <c r="O430" t="s">
        <v>37</v>
      </c>
      <c r="P430" t="str">
        <f t="shared" si="45"/>
        <v>Francophone</v>
      </c>
      <c r="Q430" t="s">
        <v>32</v>
      </c>
      <c r="R430" t="str">
        <f t="shared" si="48"/>
        <v>South South</v>
      </c>
      <c r="S430" t="s">
        <v>56</v>
      </c>
      <c r="T430" t="str">
        <f t="shared" si="46"/>
        <v>Sep</v>
      </c>
      <c r="U430" t="str">
        <f t="shared" si="47"/>
        <v>Q3</v>
      </c>
      <c r="V430">
        <v>2018</v>
      </c>
    </row>
    <row r="431" spans="1:22">
      <c r="A431">
        <v>10530</v>
      </c>
      <c r="B431" t="s">
        <v>22</v>
      </c>
      <c r="C431">
        <f>1/COUNTIFS(SalesTable[SALES_REP],SalesTable[[#This Row],[SALES_REP]])</f>
        <v>8.4745762711864406E-3</v>
      </c>
      <c r="D431" t="s">
        <v>23</v>
      </c>
      <c r="E431" t="s">
        <v>30</v>
      </c>
      <c r="F431" t="str">
        <f t="shared" si="42"/>
        <v>Castle Lite</v>
      </c>
      <c r="G431">
        <f>1/COUNTIFS(SalesTable[[BRANDS ]],SalesTable[[#This Row],[BRANDS ]])</f>
        <v>6.6666666666666671E-3</v>
      </c>
      <c r="H431">
        <v>180</v>
      </c>
      <c r="I431">
        <v>450</v>
      </c>
      <c r="J431">
        <v>900</v>
      </c>
      <c r="K431">
        <v>405000</v>
      </c>
      <c r="L431">
        <v>243000</v>
      </c>
      <c r="M431">
        <f t="shared" si="43"/>
        <v>0.6</v>
      </c>
      <c r="N431">
        <f t="shared" si="44"/>
        <v>648000</v>
      </c>
      <c r="O431" t="s">
        <v>43</v>
      </c>
      <c r="P431" t="str">
        <f t="shared" si="45"/>
        <v>Francophone</v>
      </c>
      <c r="Q431" t="s">
        <v>38</v>
      </c>
      <c r="R431" t="str">
        <f t="shared" si="48"/>
        <v>North West</v>
      </c>
      <c r="S431" t="s">
        <v>59</v>
      </c>
      <c r="T431" t="str">
        <f t="shared" si="46"/>
        <v>Oct</v>
      </c>
      <c r="U431" t="str">
        <f t="shared" si="47"/>
        <v>Q4</v>
      </c>
      <c r="V431">
        <v>2017</v>
      </c>
    </row>
    <row r="432" spans="1:22">
      <c r="A432">
        <v>10531</v>
      </c>
      <c r="B432" t="s">
        <v>28</v>
      </c>
      <c r="C432">
        <f>1/COUNTIFS(SalesTable[SALES_REP],SalesTable[[#This Row],[SALES_REP]])</f>
        <v>9.3457943925233638E-3</v>
      </c>
      <c r="D432" t="s">
        <v>29</v>
      </c>
      <c r="E432" t="s">
        <v>36</v>
      </c>
      <c r="F432" t="str">
        <f t="shared" si="42"/>
        <v>Eagle Lager</v>
      </c>
      <c r="G432">
        <f>1/COUNTIFS(SalesTable[[BRANDS ]],SalesTable[[#This Row],[BRANDS ]])</f>
        <v>6.6666666666666671E-3</v>
      </c>
      <c r="H432">
        <v>170</v>
      </c>
      <c r="I432">
        <v>250</v>
      </c>
      <c r="J432">
        <v>950</v>
      </c>
      <c r="K432">
        <v>237500</v>
      </c>
      <c r="L432">
        <v>76000</v>
      </c>
      <c r="M432">
        <f t="shared" si="43"/>
        <v>0.32</v>
      </c>
      <c r="N432">
        <f t="shared" si="44"/>
        <v>313500</v>
      </c>
      <c r="O432" t="s">
        <v>19</v>
      </c>
      <c r="P432" t="str">
        <f t="shared" si="45"/>
        <v>Anglophone</v>
      </c>
      <c r="Q432" t="s">
        <v>44</v>
      </c>
      <c r="R432" t="str">
        <f t="shared" si="48"/>
        <v>North Central</v>
      </c>
      <c r="S432" t="s">
        <v>62</v>
      </c>
      <c r="T432" t="str">
        <f t="shared" si="46"/>
        <v>Nov</v>
      </c>
      <c r="U432" t="str">
        <f t="shared" si="47"/>
        <v>Q4</v>
      </c>
      <c r="V432">
        <v>2019</v>
      </c>
    </row>
    <row r="433" spans="1:22">
      <c r="A433">
        <v>10532</v>
      </c>
      <c r="B433" t="s">
        <v>34</v>
      </c>
      <c r="C433">
        <f>1/COUNTIFS(SalesTable[SALES_REP],SalesTable[[#This Row],[SALES_REP]])</f>
        <v>5.3763440860215058E-3</v>
      </c>
      <c r="D433" t="s">
        <v>35</v>
      </c>
      <c r="E433" t="s">
        <v>42</v>
      </c>
      <c r="F433" t="str">
        <f t="shared" si="42"/>
        <v>Hero</v>
      </c>
      <c r="G433">
        <f>1/COUNTIFS(SalesTable[[BRANDS ]],SalesTable[[#This Row],[BRANDS ]])</f>
        <v>6.7114093959731542E-3</v>
      </c>
      <c r="H433">
        <v>150</v>
      </c>
      <c r="I433">
        <v>200</v>
      </c>
      <c r="J433">
        <v>742</v>
      </c>
      <c r="K433">
        <v>148400</v>
      </c>
      <c r="L433">
        <v>37100</v>
      </c>
      <c r="M433">
        <f t="shared" si="43"/>
        <v>0.25</v>
      </c>
      <c r="N433">
        <f t="shared" si="44"/>
        <v>185500</v>
      </c>
      <c r="O433" t="s">
        <v>25</v>
      </c>
      <c r="P433" t="str">
        <f t="shared" si="45"/>
        <v>Anglophone</v>
      </c>
      <c r="Q433" t="s">
        <v>47</v>
      </c>
      <c r="R433" t="str">
        <f t="shared" si="48"/>
        <v>North Central</v>
      </c>
      <c r="S433" t="s">
        <v>63</v>
      </c>
      <c r="T433" t="str">
        <f t="shared" si="46"/>
        <v>Dec</v>
      </c>
      <c r="U433" t="str">
        <f t="shared" si="47"/>
        <v>Q4</v>
      </c>
      <c r="V433">
        <v>2017</v>
      </c>
    </row>
    <row r="434" spans="1:22">
      <c r="A434">
        <v>10533</v>
      </c>
      <c r="B434" t="s">
        <v>40</v>
      </c>
      <c r="C434">
        <f>1/COUNTIFS(SalesTable[SALES_REP],SalesTable[[#This Row],[SALES_REP]])</f>
        <v>9.3457943925233638E-3</v>
      </c>
      <c r="D434" t="s">
        <v>41</v>
      </c>
      <c r="E434" t="s">
        <v>46</v>
      </c>
      <c r="F434" t="str">
        <f t="shared" si="42"/>
        <v>Beta Malt</v>
      </c>
      <c r="G434">
        <f>1/COUNTIFS(SalesTable[[BRANDS ]],SalesTable[[#This Row],[BRANDS ]])</f>
        <v>6.7114093959731542E-3</v>
      </c>
      <c r="H434">
        <v>80</v>
      </c>
      <c r="I434">
        <v>150</v>
      </c>
      <c r="J434">
        <v>889</v>
      </c>
      <c r="K434">
        <v>133350</v>
      </c>
      <c r="L434">
        <v>62230</v>
      </c>
      <c r="M434">
        <f t="shared" si="43"/>
        <v>0.46666666666666667</v>
      </c>
      <c r="N434">
        <f t="shared" si="44"/>
        <v>195580</v>
      </c>
      <c r="O434" t="s">
        <v>31</v>
      </c>
      <c r="P434" t="str">
        <f t="shared" si="45"/>
        <v>Francophone</v>
      </c>
      <c r="Q434" t="s">
        <v>20</v>
      </c>
      <c r="R434" t="str">
        <f t="shared" si="48"/>
        <v>South East</v>
      </c>
      <c r="S434" t="s">
        <v>21</v>
      </c>
      <c r="T434" t="str">
        <f t="shared" si="46"/>
        <v>Jan</v>
      </c>
      <c r="U434" t="str">
        <f t="shared" si="47"/>
        <v>Q1</v>
      </c>
      <c r="V434">
        <v>2018</v>
      </c>
    </row>
    <row r="435" spans="1:22">
      <c r="A435">
        <v>10534</v>
      </c>
      <c r="B435" t="s">
        <v>16</v>
      </c>
      <c r="C435">
        <f>1/COUNTIFS(SalesTable[SALES_REP],SalesTable[[#This Row],[SALES_REP]])</f>
        <v>7.3529411764705881E-3</v>
      </c>
      <c r="D435" t="s">
        <v>17</v>
      </c>
      <c r="E435" t="s">
        <v>51</v>
      </c>
      <c r="F435" t="str">
        <f t="shared" si="42"/>
        <v>Grand Malt</v>
      </c>
      <c r="G435">
        <f>1/COUNTIFS(SalesTable[[BRANDS ]],SalesTable[[#This Row],[BRANDS ]])</f>
        <v>6.7114093959731542E-3</v>
      </c>
      <c r="H435">
        <v>90</v>
      </c>
      <c r="I435">
        <v>150</v>
      </c>
      <c r="J435">
        <v>939</v>
      </c>
      <c r="K435">
        <v>140850</v>
      </c>
      <c r="L435">
        <v>56340</v>
      </c>
      <c r="M435">
        <f t="shared" si="43"/>
        <v>0.4</v>
      </c>
      <c r="N435">
        <f t="shared" si="44"/>
        <v>197190</v>
      </c>
      <c r="O435" t="s">
        <v>37</v>
      </c>
      <c r="P435" t="str">
        <f t="shared" si="45"/>
        <v>Francophone</v>
      </c>
      <c r="Q435" t="s">
        <v>26</v>
      </c>
      <c r="R435" t="str">
        <f t="shared" si="48"/>
        <v>West</v>
      </c>
      <c r="S435" t="s">
        <v>27</v>
      </c>
      <c r="T435" t="str">
        <f t="shared" si="46"/>
        <v>Feb</v>
      </c>
      <c r="U435" t="str">
        <f t="shared" si="47"/>
        <v>Q1</v>
      </c>
      <c r="V435">
        <v>2018</v>
      </c>
    </row>
    <row r="436" spans="1:22">
      <c r="A436">
        <v>10535</v>
      </c>
      <c r="B436" t="s">
        <v>49</v>
      </c>
      <c r="C436">
        <f>1/COUNTIFS(SalesTable[SALES_REP],SalesTable[[#This Row],[SALES_REP]])</f>
        <v>1.7241379310344827E-2</v>
      </c>
      <c r="D436" t="s">
        <v>50</v>
      </c>
      <c r="E436" t="s">
        <v>18</v>
      </c>
      <c r="F436" t="str">
        <f t="shared" si="42"/>
        <v>Trophy</v>
      </c>
      <c r="G436">
        <f>1/COUNTIFS(SalesTable[[BRANDS ]],SalesTable[[#This Row],[BRANDS ]])</f>
        <v>6.6666666666666671E-3</v>
      </c>
      <c r="H436">
        <v>150</v>
      </c>
      <c r="I436">
        <v>200</v>
      </c>
      <c r="J436">
        <v>950</v>
      </c>
      <c r="K436">
        <v>190000</v>
      </c>
      <c r="L436">
        <v>47500</v>
      </c>
      <c r="M436">
        <f t="shared" si="43"/>
        <v>0.25</v>
      </c>
      <c r="N436">
        <f t="shared" si="44"/>
        <v>237500</v>
      </c>
      <c r="O436" t="s">
        <v>43</v>
      </c>
      <c r="P436" t="str">
        <f t="shared" si="45"/>
        <v>Francophone</v>
      </c>
      <c r="Q436" t="s">
        <v>32</v>
      </c>
      <c r="R436" t="str">
        <f t="shared" si="48"/>
        <v>South South</v>
      </c>
      <c r="S436" t="s">
        <v>33</v>
      </c>
      <c r="T436" t="str">
        <f t="shared" si="46"/>
        <v>Mar</v>
      </c>
      <c r="U436" t="str">
        <f t="shared" si="47"/>
        <v>Q1</v>
      </c>
      <c r="V436">
        <v>2018</v>
      </c>
    </row>
    <row r="437" spans="1:22">
      <c r="A437">
        <v>10536</v>
      </c>
      <c r="B437" t="s">
        <v>34</v>
      </c>
      <c r="C437">
        <f>1/COUNTIFS(SalesTable[SALES_REP],SalesTable[[#This Row],[SALES_REP]])</f>
        <v>5.3763440860215058E-3</v>
      </c>
      <c r="D437" t="s">
        <v>35</v>
      </c>
      <c r="E437" t="s">
        <v>24</v>
      </c>
      <c r="F437" t="str">
        <f t="shared" si="42"/>
        <v>Budweiser</v>
      </c>
      <c r="G437">
        <f>1/COUNTIFS(SalesTable[[BRANDS ]],SalesTable[[#This Row],[BRANDS ]])</f>
        <v>6.6666666666666671E-3</v>
      </c>
      <c r="H437">
        <v>250</v>
      </c>
      <c r="I437">
        <v>500</v>
      </c>
      <c r="J437">
        <v>745</v>
      </c>
      <c r="K437">
        <v>372500</v>
      </c>
      <c r="L437">
        <v>186250</v>
      </c>
      <c r="M437">
        <f t="shared" si="43"/>
        <v>0.5</v>
      </c>
      <c r="N437">
        <f t="shared" si="44"/>
        <v>558750</v>
      </c>
      <c r="O437" t="s">
        <v>19</v>
      </c>
      <c r="P437" t="str">
        <f t="shared" si="45"/>
        <v>Anglophone</v>
      </c>
      <c r="Q437" t="s">
        <v>38</v>
      </c>
      <c r="R437" t="str">
        <f t="shared" si="48"/>
        <v>North West</v>
      </c>
      <c r="S437" t="s">
        <v>39</v>
      </c>
      <c r="T437" t="str">
        <f t="shared" si="46"/>
        <v>Apr</v>
      </c>
      <c r="U437" t="str">
        <f t="shared" si="47"/>
        <v>Q2</v>
      </c>
      <c r="V437">
        <v>2018</v>
      </c>
    </row>
    <row r="438" spans="1:22">
      <c r="A438">
        <v>10537</v>
      </c>
      <c r="B438" t="s">
        <v>54</v>
      </c>
      <c r="C438">
        <f>1/COUNTIFS(SalesTable[SALES_REP],SalesTable[[#This Row],[SALES_REP]])</f>
        <v>1.2658227848101266E-2</v>
      </c>
      <c r="D438" t="s">
        <v>55</v>
      </c>
      <c r="E438" t="s">
        <v>30</v>
      </c>
      <c r="F438" t="str">
        <f t="shared" si="42"/>
        <v>Castle Lite</v>
      </c>
      <c r="G438">
        <f>1/COUNTIFS(SalesTable[[BRANDS ]],SalesTable[[#This Row],[BRANDS ]])</f>
        <v>6.6666666666666671E-3</v>
      </c>
      <c r="H438">
        <v>180</v>
      </c>
      <c r="I438">
        <v>450</v>
      </c>
      <c r="J438">
        <v>933</v>
      </c>
      <c r="K438">
        <v>419850</v>
      </c>
      <c r="L438">
        <v>251910</v>
      </c>
      <c r="M438">
        <f t="shared" si="43"/>
        <v>0.6</v>
      </c>
      <c r="N438">
        <f t="shared" si="44"/>
        <v>671760</v>
      </c>
      <c r="O438" t="s">
        <v>25</v>
      </c>
      <c r="P438" t="str">
        <f t="shared" si="45"/>
        <v>Anglophone</v>
      </c>
      <c r="Q438" t="s">
        <v>44</v>
      </c>
      <c r="R438" t="str">
        <f t="shared" si="48"/>
        <v>North Central</v>
      </c>
      <c r="S438" t="s">
        <v>45</v>
      </c>
      <c r="T438" t="str">
        <f t="shared" si="46"/>
        <v>May</v>
      </c>
      <c r="U438" t="str">
        <f t="shared" si="47"/>
        <v>Q2</v>
      </c>
      <c r="V438">
        <v>2017</v>
      </c>
    </row>
    <row r="439" spans="1:22">
      <c r="A439">
        <v>10538</v>
      </c>
      <c r="B439" t="s">
        <v>57</v>
      </c>
      <c r="C439">
        <f>1/COUNTIFS(SalesTable[SALES_REP],SalesTable[[#This Row],[SALES_REP]])</f>
        <v>2.0408163265306121E-2</v>
      </c>
      <c r="D439" t="s">
        <v>58</v>
      </c>
      <c r="E439" t="s">
        <v>36</v>
      </c>
      <c r="F439" t="str">
        <f t="shared" si="42"/>
        <v>Eagle Lager</v>
      </c>
      <c r="G439">
        <f>1/COUNTIFS(SalesTable[[BRANDS ]],SalesTable[[#This Row],[BRANDS ]])</f>
        <v>6.6666666666666671E-3</v>
      </c>
      <c r="H439">
        <v>170</v>
      </c>
      <c r="I439">
        <v>250</v>
      </c>
      <c r="J439">
        <v>826</v>
      </c>
      <c r="K439">
        <v>206500</v>
      </c>
      <c r="L439">
        <v>66080</v>
      </c>
      <c r="M439">
        <f t="shared" si="43"/>
        <v>0.32</v>
      </c>
      <c r="N439">
        <f t="shared" si="44"/>
        <v>272580</v>
      </c>
      <c r="O439" t="s">
        <v>31</v>
      </c>
      <c r="P439" t="str">
        <f t="shared" si="45"/>
        <v>Francophone</v>
      </c>
      <c r="Q439" t="s">
        <v>47</v>
      </c>
      <c r="R439" t="str">
        <f t="shared" si="48"/>
        <v>North Central</v>
      </c>
      <c r="S439" t="s">
        <v>48</v>
      </c>
      <c r="T439" t="str">
        <f t="shared" si="46"/>
        <v>Jun</v>
      </c>
      <c r="U439" t="str">
        <f t="shared" si="47"/>
        <v>Q2</v>
      </c>
      <c r="V439">
        <v>2017</v>
      </c>
    </row>
    <row r="440" spans="1:22">
      <c r="A440">
        <v>10539</v>
      </c>
      <c r="B440" t="s">
        <v>60</v>
      </c>
      <c r="C440">
        <f>1/COUNTIFS(SalesTable[SALES_REP],SalesTable[[#This Row],[SALES_REP]])</f>
        <v>1.4492753623188406E-2</v>
      </c>
      <c r="D440" t="s">
        <v>61</v>
      </c>
      <c r="E440" t="s">
        <v>42</v>
      </c>
      <c r="F440" t="str">
        <f t="shared" si="42"/>
        <v>Hero</v>
      </c>
      <c r="G440">
        <f>1/COUNTIFS(SalesTable[[BRANDS ]],SalesTable[[#This Row],[BRANDS ]])</f>
        <v>6.7114093959731542E-3</v>
      </c>
      <c r="H440">
        <v>150</v>
      </c>
      <c r="I440">
        <v>200</v>
      </c>
      <c r="J440">
        <v>989</v>
      </c>
      <c r="K440">
        <v>197800</v>
      </c>
      <c r="L440">
        <v>49450</v>
      </c>
      <c r="M440">
        <f t="shared" si="43"/>
        <v>0.25</v>
      </c>
      <c r="N440">
        <f t="shared" si="44"/>
        <v>247250</v>
      </c>
      <c r="O440" t="s">
        <v>37</v>
      </c>
      <c r="P440" t="str">
        <f t="shared" si="45"/>
        <v>Francophone</v>
      </c>
      <c r="Q440" t="s">
        <v>20</v>
      </c>
      <c r="R440" t="str">
        <f t="shared" si="48"/>
        <v>South East</v>
      </c>
      <c r="S440" t="s">
        <v>52</v>
      </c>
      <c r="T440" t="str">
        <f t="shared" si="46"/>
        <v>Jul</v>
      </c>
      <c r="U440" t="str">
        <f t="shared" si="47"/>
        <v>Q3</v>
      </c>
      <c r="V440">
        <v>2017</v>
      </c>
    </row>
    <row r="441" spans="1:22">
      <c r="A441">
        <v>10540</v>
      </c>
      <c r="B441" t="s">
        <v>34</v>
      </c>
      <c r="C441">
        <f>1/COUNTIFS(SalesTable[SALES_REP],SalesTable[[#This Row],[SALES_REP]])</f>
        <v>5.3763440860215058E-3</v>
      </c>
      <c r="D441" t="s">
        <v>35</v>
      </c>
      <c r="E441" t="s">
        <v>46</v>
      </c>
      <c r="F441" t="str">
        <f t="shared" si="42"/>
        <v>Beta Malt</v>
      </c>
      <c r="G441">
        <f>1/COUNTIFS(SalesTable[[BRANDS ]],SalesTable[[#This Row],[BRANDS ]])</f>
        <v>6.7114093959731542E-3</v>
      </c>
      <c r="H441">
        <v>80</v>
      </c>
      <c r="I441">
        <v>150</v>
      </c>
      <c r="J441">
        <v>881</v>
      </c>
      <c r="K441">
        <v>132150</v>
      </c>
      <c r="L441">
        <v>61670</v>
      </c>
      <c r="M441">
        <f t="shared" si="43"/>
        <v>0.46666666666666667</v>
      </c>
      <c r="N441">
        <f t="shared" si="44"/>
        <v>193820</v>
      </c>
      <c r="O441" t="s">
        <v>43</v>
      </c>
      <c r="P441" t="str">
        <f t="shared" si="45"/>
        <v>Francophone</v>
      </c>
      <c r="Q441" t="s">
        <v>26</v>
      </c>
      <c r="R441" t="str">
        <f t="shared" si="48"/>
        <v>West</v>
      </c>
      <c r="S441" t="s">
        <v>53</v>
      </c>
      <c r="T441" t="str">
        <f t="shared" si="46"/>
        <v>Aug</v>
      </c>
      <c r="U441" t="str">
        <f t="shared" si="47"/>
        <v>Q3</v>
      </c>
      <c r="V441">
        <v>2019</v>
      </c>
    </row>
    <row r="442" spans="1:22">
      <c r="A442">
        <v>10541</v>
      </c>
      <c r="B442" t="s">
        <v>64</v>
      </c>
      <c r="C442">
        <f>1/COUNTIFS(SalesTable[SALES_REP],SalesTable[[#This Row],[SALES_REP]])</f>
        <v>1.4492753623188406E-2</v>
      </c>
      <c r="D442" t="s">
        <v>65</v>
      </c>
      <c r="E442" t="s">
        <v>51</v>
      </c>
      <c r="F442" t="str">
        <f t="shared" si="42"/>
        <v>Grand Malt</v>
      </c>
      <c r="G442">
        <f>1/COUNTIFS(SalesTable[[BRANDS ]],SalesTable[[#This Row],[BRANDS ]])</f>
        <v>6.7114093959731542E-3</v>
      </c>
      <c r="H442">
        <v>90</v>
      </c>
      <c r="I442">
        <v>150</v>
      </c>
      <c r="J442">
        <v>768</v>
      </c>
      <c r="K442">
        <v>115200</v>
      </c>
      <c r="L442">
        <v>46080</v>
      </c>
      <c r="M442">
        <f t="shared" si="43"/>
        <v>0.4</v>
      </c>
      <c r="N442">
        <f t="shared" si="44"/>
        <v>161280</v>
      </c>
      <c r="O442" t="s">
        <v>19</v>
      </c>
      <c r="P442" t="str">
        <f t="shared" si="45"/>
        <v>Anglophone</v>
      </c>
      <c r="Q442" t="s">
        <v>32</v>
      </c>
      <c r="R442" t="str">
        <f t="shared" si="48"/>
        <v>South South</v>
      </c>
      <c r="S442" t="s">
        <v>56</v>
      </c>
      <c r="T442" t="str">
        <f t="shared" si="46"/>
        <v>Sep</v>
      </c>
      <c r="U442" t="str">
        <f t="shared" si="47"/>
        <v>Q3</v>
      </c>
      <c r="V442">
        <v>2019</v>
      </c>
    </row>
    <row r="443" spans="1:22">
      <c r="A443">
        <v>10542</v>
      </c>
      <c r="B443" t="s">
        <v>34</v>
      </c>
      <c r="C443">
        <f>1/COUNTIFS(SalesTable[SALES_REP],SalesTable[[#This Row],[SALES_REP]])</f>
        <v>5.3763440860215058E-3</v>
      </c>
      <c r="D443" t="s">
        <v>35</v>
      </c>
      <c r="E443" t="s">
        <v>18</v>
      </c>
      <c r="F443" t="str">
        <f t="shared" si="42"/>
        <v>Trophy</v>
      </c>
      <c r="G443">
        <f>1/COUNTIFS(SalesTable[[BRANDS ]],SalesTable[[#This Row],[BRANDS ]])</f>
        <v>6.6666666666666671E-3</v>
      </c>
      <c r="H443">
        <v>150</v>
      </c>
      <c r="I443">
        <v>200</v>
      </c>
      <c r="J443">
        <v>844</v>
      </c>
      <c r="K443">
        <v>168800</v>
      </c>
      <c r="L443">
        <v>42200</v>
      </c>
      <c r="M443">
        <f t="shared" si="43"/>
        <v>0.25</v>
      </c>
      <c r="N443">
        <f t="shared" si="44"/>
        <v>211000</v>
      </c>
      <c r="O443" t="s">
        <v>25</v>
      </c>
      <c r="P443" t="str">
        <f t="shared" si="45"/>
        <v>Anglophone</v>
      </c>
      <c r="Q443" t="s">
        <v>38</v>
      </c>
      <c r="R443" t="str">
        <f t="shared" si="48"/>
        <v>North West</v>
      </c>
      <c r="S443" t="s">
        <v>59</v>
      </c>
      <c r="T443" t="str">
        <f t="shared" si="46"/>
        <v>Oct</v>
      </c>
      <c r="U443" t="str">
        <f t="shared" si="47"/>
        <v>Q4</v>
      </c>
      <c r="V443">
        <v>2018</v>
      </c>
    </row>
    <row r="444" spans="1:22">
      <c r="A444">
        <v>10543</v>
      </c>
      <c r="B444" t="s">
        <v>54</v>
      </c>
      <c r="C444">
        <f>1/COUNTIFS(SalesTable[SALES_REP],SalesTable[[#This Row],[SALES_REP]])</f>
        <v>1.2658227848101266E-2</v>
      </c>
      <c r="D444" t="s">
        <v>55</v>
      </c>
      <c r="E444" t="s">
        <v>24</v>
      </c>
      <c r="F444" t="str">
        <f t="shared" si="42"/>
        <v>Budweiser</v>
      </c>
      <c r="G444">
        <f>1/COUNTIFS(SalesTable[[BRANDS ]],SalesTable[[#This Row],[BRANDS ]])</f>
        <v>6.6666666666666671E-3</v>
      </c>
      <c r="H444">
        <v>250</v>
      </c>
      <c r="I444">
        <v>500</v>
      </c>
      <c r="J444">
        <v>790</v>
      </c>
      <c r="K444">
        <v>395000</v>
      </c>
      <c r="L444">
        <v>197500</v>
      </c>
      <c r="M444">
        <f t="shared" si="43"/>
        <v>0.5</v>
      </c>
      <c r="N444">
        <f t="shared" si="44"/>
        <v>592500</v>
      </c>
      <c r="O444" t="s">
        <v>31</v>
      </c>
      <c r="P444" t="str">
        <f t="shared" si="45"/>
        <v>Francophone</v>
      </c>
      <c r="Q444" t="s">
        <v>44</v>
      </c>
      <c r="R444" t="str">
        <f t="shared" si="48"/>
        <v>North Central</v>
      </c>
      <c r="S444" t="s">
        <v>62</v>
      </c>
      <c r="T444" t="str">
        <f t="shared" si="46"/>
        <v>Nov</v>
      </c>
      <c r="U444" t="str">
        <f t="shared" si="47"/>
        <v>Q4</v>
      </c>
      <c r="V444">
        <v>2017</v>
      </c>
    </row>
    <row r="445" spans="1:22">
      <c r="A445">
        <v>10544</v>
      </c>
      <c r="B445" t="s">
        <v>34</v>
      </c>
      <c r="C445">
        <f>1/COUNTIFS(SalesTable[SALES_REP],SalesTable[[#This Row],[SALES_REP]])</f>
        <v>5.3763440860215058E-3</v>
      </c>
      <c r="D445" t="s">
        <v>35</v>
      </c>
      <c r="E445" t="s">
        <v>30</v>
      </c>
      <c r="F445" t="str">
        <f t="shared" si="42"/>
        <v>Castle Lite</v>
      </c>
      <c r="G445">
        <f>1/COUNTIFS(SalesTable[[BRANDS ]],SalesTable[[#This Row],[BRANDS ]])</f>
        <v>6.6666666666666671E-3</v>
      </c>
      <c r="H445">
        <v>180</v>
      </c>
      <c r="I445">
        <v>450</v>
      </c>
      <c r="J445">
        <v>898</v>
      </c>
      <c r="K445">
        <v>404100</v>
      </c>
      <c r="L445">
        <v>242460</v>
      </c>
      <c r="M445">
        <f t="shared" si="43"/>
        <v>0.6</v>
      </c>
      <c r="N445">
        <f t="shared" si="44"/>
        <v>646560</v>
      </c>
      <c r="O445" t="s">
        <v>37</v>
      </c>
      <c r="P445" t="str">
        <f t="shared" si="45"/>
        <v>Francophone</v>
      </c>
      <c r="Q445" t="s">
        <v>47</v>
      </c>
      <c r="R445" t="str">
        <f t="shared" si="48"/>
        <v>North Central</v>
      </c>
      <c r="S445" t="s">
        <v>63</v>
      </c>
      <c r="T445" t="str">
        <f t="shared" si="46"/>
        <v>Dec</v>
      </c>
      <c r="U445" t="str">
        <f t="shared" si="47"/>
        <v>Q4</v>
      </c>
      <c r="V445">
        <v>2018</v>
      </c>
    </row>
    <row r="446" spans="1:22">
      <c r="A446">
        <v>10545</v>
      </c>
      <c r="B446" t="s">
        <v>60</v>
      </c>
      <c r="C446">
        <f>1/COUNTIFS(SalesTable[SALES_REP],SalesTable[[#This Row],[SALES_REP]])</f>
        <v>1.4492753623188406E-2</v>
      </c>
      <c r="D446" t="s">
        <v>61</v>
      </c>
      <c r="E446" t="s">
        <v>36</v>
      </c>
      <c r="F446" t="str">
        <f t="shared" si="42"/>
        <v>Eagle Lager</v>
      </c>
      <c r="G446">
        <f>1/COUNTIFS(SalesTable[[BRANDS ]],SalesTable[[#This Row],[BRANDS ]])</f>
        <v>6.6666666666666671E-3</v>
      </c>
      <c r="H446">
        <v>170</v>
      </c>
      <c r="I446">
        <v>250</v>
      </c>
      <c r="J446">
        <v>818</v>
      </c>
      <c r="K446">
        <v>204500</v>
      </c>
      <c r="L446">
        <v>65440</v>
      </c>
      <c r="M446">
        <f t="shared" si="43"/>
        <v>0.32</v>
      </c>
      <c r="N446">
        <f t="shared" si="44"/>
        <v>269940</v>
      </c>
      <c r="O446" t="s">
        <v>43</v>
      </c>
      <c r="P446" t="str">
        <f t="shared" si="45"/>
        <v>Francophone</v>
      </c>
      <c r="Q446" t="s">
        <v>20</v>
      </c>
      <c r="R446" t="str">
        <f t="shared" si="48"/>
        <v>South East</v>
      </c>
      <c r="S446" t="s">
        <v>21</v>
      </c>
      <c r="T446" t="str">
        <f t="shared" si="46"/>
        <v>Jan</v>
      </c>
      <c r="U446" t="str">
        <f t="shared" si="47"/>
        <v>Q1</v>
      </c>
      <c r="V446">
        <v>2018</v>
      </c>
    </row>
    <row r="447" spans="1:22">
      <c r="A447">
        <v>10546</v>
      </c>
      <c r="B447" t="s">
        <v>66</v>
      </c>
      <c r="C447">
        <f>1/COUNTIFS(SalesTable[SALES_REP],SalesTable[[#This Row],[SALES_REP]])</f>
        <v>1.4492753623188406E-2</v>
      </c>
      <c r="D447" t="s">
        <v>67</v>
      </c>
      <c r="E447" t="s">
        <v>42</v>
      </c>
      <c r="F447" t="str">
        <f t="shared" si="42"/>
        <v>Hero</v>
      </c>
      <c r="G447">
        <f>1/COUNTIFS(SalesTable[[BRANDS ]],SalesTable[[#This Row],[BRANDS ]])</f>
        <v>6.7114093959731542E-3</v>
      </c>
      <c r="H447">
        <v>150</v>
      </c>
      <c r="I447">
        <v>200</v>
      </c>
      <c r="J447">
        <v>707</v>
      </c>
      <c r="K447">
        <v>141400</v>
      </c>
      <c r="L447">
        <v>35350</v>
      </c>
      <c r="M447">
        <f t="shared" si="43"/>
        <v>0.25</v>
      </c>
      <c r="N447">
        <f t="shared" si="44"/>
        <v>176750</v>
      </c>
      <c r="O447" t="s">
        <v>19</v>
      </c>
      <c r="P447" t="str">
        <f t="shared" si="45"/>
        <v>Anglophone</v>
      </c>
      <c r="Q447" t="s">
        <v>26</v>
      </c>
      <c r="R447" t="str">
        <f t="shared" si="48"/>
        <v>West</v>
      </c>
      <c r="S447" t="s">
        <v>27</v>
      </c>
      <c r="T447" t="str">
        <f t="shared" si="46"/>
        <v>Feb</v>
      </c>
      <c r="U447" t="str">
        <f t="shared" si="47"/>
        <v>Q1</v>
      </c>
      <c r="V447">
        <v>2018</v>
      </c>
    </row>
    <row r="448" spans="1:22">
      <c r="A448">
        <v>10547</v>
      </c>
      <c r="B448" t="s">
        <v>64</v>
      </c>
      <c r="C448">
        <f>1/COUNTIFS(SalesTable[SALES_REP],SalesTable[[#This Row],[SALES_REP]])</f>
        <v>1.4492753623188406E-2</v>
      </c>
      <c r="D448" t="s">
        <v>65</v>
      </c>
      <c r="E448" t="s">
        <v>46</v>
      </c>
      <c r="F448" t="str">
        <f t="shared" si="42"/>
        <v>Beta Malt</v>
      </c>
      <c r="G448">
        <f>1/COUNTIFS(SalesTable[[BRANDS ]],SalesTable[[#This Row],[BRANDS ]])</f>
        <v>6.7114093959731542E-3</v>
      </c>
      <c r="H448">
        <v>80</v>
      </c>
      <c r="I448">
        <v>150</v>
      </c>
      <c r="J448">
        <v>712</v>
      </c>
      <c r="K448">
        <v>106800</v>
      </c>
      <c r="L448">
        <v>49840</v>
      </c>
      <c r="M448">
        <f t="shared" si="43"/>
        <v>0.46666666666666667</v>
      </c>
      <c r="N448">
        <f t="shared" si="44"/>
        <v>156640</v>
      </c>
      <c r="O448" t="s">
        <v>25</v>
      </c>
      <c r="P448" t="str">
        <f t="shared" si="45"/>
        <v>Anglophone</v>
      </c>
      <c r="Q448" t="s">
        <v>32</v>
      </c>
      <c r="R448" t="str">
        <f t="shared" si="48"/>
        <v>South South</v>
      </c>
      <c r="S448" t="s">
        <v>33</v>
      </c>
      <c r="T448" t="str">
        <f t="shared" si="46"/>
        <v>Mar</v>
      </c>
      <c r="U448" t="str">
        <f t="shared" si="47"/>
        <v>Q1</v>
      </c>
      <c r="V448">
        <v>2017</v>
      </c>
    </row>
    <row r="449" spans="1:22">
      <c r="A449">
        <v>10548</v>
      </c>
      <c r="B449" t="s">
        <v>60</v>
      </c>
      <c r="C449">
        <f>1/COUNTIFS(SalesTable[SALES_REP],SalesTable[[#This Row],[SALES_REP]])</f>
        <v>1.4492753623188406E-2</v>
      </c>
      <c r="D449" t="s">
        <v>61</v>
      </c>
      <c r="E449" t="s">
        <v>51</v>
      </c>
      <c r="F449" t="str">
        <f t="shared" si="42"/>
        <v>Grand Malt</v>
      </c>
      <c r="G449">
        <f>1/COUNTIFS(SalesTable[[BRANDS ]],SalesTable[[#This Row],[BRANDS ]])</f>
        <v>6.7114093959731542E-3</v>
      </c>
      <c r="H449">
        <v>90</v>
      </c>
      <c r="I449">
        <v>150</v>
      </c>
      <c r="J449">
        <v>991</v>
      </c>
      <c r="K449">
        <v>148650</v>
      </c>
      <c r="L449">
        <v>59460</v>
      </c>
      <c r="M449">
        <f t="shared" si="43"/>
        <v>0.4</v>
      </c>
      <c r="N449">
        <f t="shared" si="44"/>
        <v>208110</v>
      </c>
      <c r="O449" t="s">
        <v>31</v>
      </c>
      <c r="P449" t="str">
        <f t="shared" si="45"/>
        <v>Francophone</v>
      </c>
      <c r="Q449" t="s">
        <v>38</v>
      </c>
      <c r="R449" t="str">
        <f t="shared" si="48"/>
        <v>North West</v>
      </c>
      <c r="S449" t="s">
        <v>39</v>
      </c>
      <c r="T449" t="str">
        <f t="shared" si="46"/>
        <v>Apr</v>
      </c>
      <c r="U449" t="str">
        <f t="shared" si="47"/>
        <v>Q2</v>
      </c>
      <c r="V449">
        <v>2018</v>
      </c>
    </row>
    <row r="450" spans="1:22">
      <c r="A450">
        <v>10549</v>
      </c>
      <c r="B450" t="s">
        <v>22</v>
      </c>
      <c r="C450">
        <f>1/COUNTIFS(SalesTable[SALES_REP],SalesTable[[#This Row],[SALES_REP]])</f>
        <v>8.4745762711864406E-3</v>
      </c>
      <c r="D450" t="s">
        <v>23</v>
      </c>
      <c r="E450" t="s">
        <v>18</v>
      </c>
      <c r="F450" t="str">
        <f t="shared" ref="F450:F513" si="49">PROPER(E450)</f>
        <v>Trophy</v>
      </c>
      <c r="G450">
        <f>1/COUNTIFS(SalesTable[[BRANDS ]],SalesTable[[#This Row],[BRANDS ]])</f>
        <v>6.6666666666666671E-3</v>
      </c>
      <c r="H450">
        <v>150</v>
      </c>
      <c r="I450">
        <v>200</v>
      </c>
      <c r="J450">
        <v>900</v>
      </c>
      <c r="K450">
        <v>180000</v>
      </c>
      <c r="L450">
        <v>45000</v>
      </c>
      <c r="M450">
        <f t="shared" ref="M450:M513" si="50">L450/K450</f>
        <v>0.25</v>
      </c>
      <c r="N450">
        <f t="shared" ref="N450:N513" si="51">SUM(K450,L450)</f>
        <v>225000</v>
      </c>
      <c r="O450" t="s">
        <v>37</v>
      </c>
      <c r="P450" t="str">
        <f t="shared" ref="P450:P513" si="52">IF(O450 = "Ghana", "Anglophone", IF(O450= "Nigeria", "Anglophone", "Francophone"))</f>
        <v>Francophone</v>
      </c>
      <c r="Q450" t="s">
        <v>44</v>
      </c>
      <c r="R450" t="str">
        <f t="shared" si="48"/>
        <v>North Central</v>
      </c>
      <c r="S450" t="s">
        <v>45</v>
      </c>
      <c r="T450" t="str">
        <f t="shared" ref="T450:T513" si="53">LEFT(S450, 3)</f>
        <v>May</v>
      </c>
      <c r="U450" t="str">
        <f t="shared" ref="U450:U513" si="54">IF(S450="October","Q4",IF(S450="November","Q4",IF(S450="December","Q4",IF(S450="September", "Q3",IF(S450="August", "Q3", IF(S450="July", "Q3",IF(S450="June", "Q2",IF(S450="May", "Q2", IF(S450="April", "Q2","Q1")))))))))</f>
        <v>Q2</v>
      </c>
      <c r="V450">
        <v>2019</v>
      </c>
    </row>
    <row r="451" spans="1:22">
      <c r="A451">
        <v>10550</v>
      </c>
      <c r="B451" t="s">
        <v>64</v>
      </c>
      <c r="C451">
        <f>1/COUNTIFS(SalesTable[SALES_REP],SalesTable[[#This Row],[SALES_REP]])</f>
        <v>1.4492753623188406E-2</v>
      </c>
      <c r="D451" t="s">
        <v>65</v>
      </c>
      <c r="E451" t="s">
        <v>24</v>
      </c>
      <c r="F451" t="str">
        <f t="shared" si="49"/>
        <v>Budweiser</v>
      </c>
      <c r="G451">
        <f>1/COUNTIFS(SalesTable[[BRANDS ]],SalesTable[[#This Row],[BRANDS ]])</f>
        <v>6.6666666666666671E-3</v>
      </c>
      <c r="H451">
        <v>250</v>
      </c>
      <c r="I451">
        <v>500</v>
      </c>
      <c r="J451">
        <v>810</v>
      </c>
      <c r="K451">
        <v>405000</v>
      </c>
      <c r="L451">
        <v>202500</v>
      </c>
      <c r="M451">
        <f t="shared" si="50"/>
        <v>0.5</v>
      </c>
      <c r="N451">
        <f t="shared" si="51"/>
        <v>607500</v>
      </c>
      <c r="O451" t="s">
        <v>43</v>
      </c>
      <c r="P451" t="str">
        <f t="shared" si="52"/>
        <v>Francophone</v>
      </c>
      <c r="Q451" t="s">
        <v>47</v>
      </c>
      <c r="R451" t="str">
        <f t="shared" ref="R451:R514" si="55">IF(Q451="Southeast","South East",IF(Q451="west","West",IF(Q451="southsouth","South South",IF(Q451="northwest","North West",IF(Q451="northeast","North East","North Central")))))</f>
        <v>North Central</v>
      </c>
      <c r="S451" t="s">
        <v>48</v>
      </c>
      <c r="T451" t="str">
        <f t="shared" si="53"/>
        <v>Jun</v>
      </c>
      <c r="U451" t="str">
        <f t="shared" si="54"/>
        <v>Q2</v>
      </c>
      <c r="V451">
        <v>2019</v>
      </c>
    </row>
    <row r="452" spans="1:22">
      <c r="A452">
        <v>10551</v>
      </c>
      <c r="B452" t="s">
        <v>34</v>
      </c>
      <c r="C452">
        <f>1/COUNTIFS(SalesTable[SALES_REP],SalesTable[[#This Row],[SALES_REP]])</f>
        <v>5.3763440860215058E-3</v>
      </c>
      <c r="D452" t="s">
        <v>35</v>
      </c>
      <c r="E452" t="s">
        <v>30</v>
      </c>
      <c r="F452" t="str">
        <f t="shared" si="49"/>
        <v>Castle Lite</v>
      </c>
      <c r="G452">
        <f>1/COUNTIFS(SalesTable[[BRANDS ]],SalesTable[[#This Row],[BRANDS ]])</f>
        <v>6.6666666666666671E-3</v>
      </c>
      <c r="H452">
        <v>180</v>
      </c>
      <c r="I452">
        <v>450</v>
      </c>
      <c r="J452">
        <v>740</v>
      </c>
      <c r="K452">
        <v>333000</v>
      </c>
      <c r="L452">
        <v>199800</v>
      </c>
      <c r="M452">
        <f t="shared" si="50"/>
        <v>0.6</v>
      </c>
      <c r="N452">
        <f t="shared" si="51"/>
        <v>532800</v>
      </c>
      <c r="O452" t="s">
        <v>19</v>
      </c>
      <c r="P452" t="str">
        <f t="shared" si="52"/>
        <v>Anglophone</v>
      </c>
      <c r="Q452" t="s">
        <v>20</v>
      </c>
      <c r="R452" t="str">
        <f t="shared" si="55"/>
        <v>South East</v>
      </c>
      <c r="S452" t="s">
        <v>52</v>
      </c>
      <c r="T452" t="str">
        <f t="shared" si="53"/>
        <v>Jul</v>
      </c>
      <c r="U452" t="str">
        <f t="shared" si="54"/>
        <v>Q3</v>
      </c>
      <c r="V452">
        <v>2019</v>
      </c>
    </row>
    <row r="453" spans="1:22">
      <c r="A453">
        <v>10552</v>
      </c>
      <c r="B453" t="s">
        <v>28</v>
      </c>
      <c r="C453">
        <f>1/COUNTIFS(SalesTable[SALES_REP],SalesTable[[#This Row],[SALES_REP]])</f>
        <v>9.3457943925233638E-3</v>
      </c>
      <c r="D453" t="s">
        <v>29</v>
      </c>
      <c r="E453" t="s">
        <v>36</v>
      </c>
      <c r="F453" t="str">
        <f t="shared" si="49"/>
        <v>Eagle Lager</v>
      </c>
      <c r="G453">
        <f>1/COUNTIFS(SalesTable[[BRANDS ]],SalesTable[[#This Row],[BRANDS ]])</f>
        <v>6.6666666666666671E-3</v>
      </c>
      <c r="H453">
        <v>170</v>
      </c>
      <c r="I453">
        <v>250</v>
      </c>
      <c r="J453">
        <v>909</v>
      </c>
      <c r="K453">
        <v>227250</v>
      </c>
      <c r="L453">
        <v>72720</v>
      </c>
      <c r="M453">
        <f t="shared" si="50"/>
        <v>0.32</v>
      </c>
      <c r="N453">
        <f t="shared" si="51"/>
        <v>299970</v>
      </c>
      <c r="O453" t="s">
        <v>25</v>
      </c>
      <c r="P453" t="str">
        <f t="shared" si="52"/>
        <v>Anglophone</v>
      </c>
      <c r="Q453" t="s">
        <v>26</v>
      </c>
      <c r="R453" t="str">
        <f t="shared" si="55"/>
        <v>West</v>
      </c>
      <c r="S453" t="s">
        <v>53</v>
      </c>
      <c r="T453" t="str">
        <f t="shared" si="53"/>
        <v>Aug</v>
      </c>
      <c r="U453" t="str">
        <f t="shared" si="54"/>
        <v>Q3</v>
      </c>
      <c r="V453">
        <v>2017</v>
      </c>
    </row>
    <row r="454" spans="1:22">
      <c r="A454">
        <v>10553</v>
      </c>
      <c r="B454" t="s">
        <v>16</v>
      </c>
      <c r="C454">
        <f>1/COUNTIFS(SalesTable[SALES_REP],SalesTable[[#This Row],[SALES_REP]])</f>
        <v>7.3529411764705881E-3</v>
      </c>
      <c r="D454" t="s">
        <v>17</v>
      </c>
      <c r="E454" t="s">
        <v>42</v>
      </c>
      <c r="F454" t="str">
        <f t="shared" si="49"/>
        <v>Hero</v>
      </c>
      <c r="G454">
        <f>1/COUNTIFS(SalesTable[[BRANDS ]],SalesTable[[#This Row],[BRANDS ]])</f>
        <v>6.7114093959731542E-3</v>
      </c>
      <c r="H454">
        <v>150</v>
      </c>
      <c r="I454">
        <v>200</v>
      </c>
      <c r="J454">
        <v>824</v>
      </c>
      <c r="K454">
        <v>164800</v>
      </c>
      <c r="L454">
        <v>41200</v>
      </c>
      <c r="M454">
        <f t="shared" si="50"/>
        <v>0.25</v>
      </c>
      <c r="N454">
        <f t="shared" si="51"/>
        <v>206000</v>
      </c>
      <c r="O454" t="s">
        <v>31</v>
      </c>
      <c r="P454" t="str">
        <f t="shared" si="52"/>
        <v>Francophone</v>
      </c>
      <c r="Q454" t="s">
        <v>32</v>
      </c>
      <c r="R454" t="str">
        <f t="shared" si="55"/>
        <v>South South</v>
      </c>
      <c r="S454" t="s">
        <v>56</v>
      </c>
      <c r="T454" t="str">
        <f t="shared" si="53"/>
        <v>Sep</v>
      </c>
      <c r="U454" t="str">
        <f t="shared" si="54"/>
        <v>Q3</v>
      </c>
      <c r="V454">
        <v>2018</v>
      </c>
    </row>
    <row r="455" spans="1:22">
      <c r="A455">
        <v>10554</v>
      </c>
      <c r="B455" t="s">
        <v>40</v>
      </c>
      <c r="C455">
        <f>1/COUNTIFS(SalesTable[SALES_REP],SalesTable[[#This Row],[SALES_REP]])</f>
        <v>9.3457943925233638E-3</v>
      </c>
      <c r="D455" t="s">
        <v>41</v>
      </c>
      <c r="E455" t="s">
        <v>46</v>
      </c>
      <c r="F455" t="str">
        <f t="shared" si="49"/>
        <v>Beta Malt</v>
      </c>
      <c r="G455">
        <f>1/COUNTIFS(SalesTable[[BRANDS ]],SalesTable[[#This Row],[BRANDS ]])</f>
        <v>6.7114093959731542E-3</v>
      </c>
      <c r="H455">
        <v>80</v>
      </c>
      <c r="I455">
        <v>150</v>
      </c>
      <c r="J455">
        <v>809</v>
      </c>
      <c r="K455">
        <v>121350</v>
      </c>
      <c r="L455">
        <v>56630</v>
      </c>
      <c r="M455">
        <f t="shared" si="50"/>
        <v>0.46666666666666667</v>
      </c>
      <c r="N455">
        <f t="shared" si="51"/>
        <v>177980</v>
      </c>
      <c r="O455" t="s">
        <v>37</v>
      </c>
      <c r="P455" t="str">
        <f t="shared" si="52"/>
        <v>Francophone</v>
      </c>
      <c r="Q455" t="s">
        <v>38</v>
      </c>
      <c r="R455" t="str">
        <f t="shared" si="55"/>
        <v>North West</v>
      </c>
      <c r="S455" t="s">
        <v>59</v>
      </c>
      <c r="T455" t="str">
        <f t="shared" si="53"/>
        <v>Oct</v>
      </c>
      <c r="U455" t="str">
        <f t="shared" si="54"/>
        <v>Q4</v>
      </c>
      <c r="V455">
        <v>2017</v>
      </c>
    </row>
    <row r="456" spans="1:22">
      <c r="A456">
        <v>10555</v>
      </c>
      <c r="B456" t="s">
        <v>57</v>
      </c>
      <c r="C456">
        <f>1/COUNTIFS(SalesTable[SALES_REP],SalesTable[[#This Row],[SALES_REP]])</f>
        <v>2.0408163265306121E-2</v>
      </c>
      <c r="D456" t="s">
        <v>58</v>
      </c>
      <c r="E456" t="s">
        <v>51</v>
      </c>
      <c r="F456" t="str">
        <f t="shared" si="49"/>
        <v>Grand Malt</v>
      </c>
      <c r="G456">
        <f>1/COUNTIFS(SalesTable[[BRANDS ]],SalesTable[[#This Row],[BRANDS ]])</f>
        <v>6.7114093959731542E-3</v>
      </c>
      <c r="H456">
        <v>90</v>
      </c>
      <c r="I456">
        <v>150</v>
      </c>
      <c r="J456">
        <v>819</v>
      </c>
      <c r="K456">
        <v>122850</v>
      </c>
      <c r="L456">
        <v>49140</v>
      </c>
      <c r="M456">
        <f t="shared" si="50"/>
        <v>0.4</v>
      </c>
      <c r="N456">
        <f t="shared" si="51"/>
        <v>171990</v>
      </c>
      <c r="O456" t="s">
        <v>43</v>
      </c>
      <c r="P456" t="str">
        <f t="shared" si="52"/>
        <v>Francophone</v>
      </c>
      <c r="Q456" t="s">
        <v>44</v>
      </c>
      <c r="R456" t="str">
        <f t="shared" si="55"/>
        <v>North Central</v>
      </c>
      <c r="S456" t="s">
        <v>62</v>
      </c>
      <c r="T456" t="str">
        <f t="shared" si="53"/>
        <v>Nov</v>
      </c>
      <c r="U456" t="str">
        <f t="shared" si="54"/>
        <v>Q4</v>
      </c>
      <c r="V456">
        <v>2018</v>
      </c>
    </row>
    <row r="457" spans="1:22">
      <c r="A457">
        <v>10556</v>
      </c>
      <c r="B457" t="s">
        <v>22</v>
      </c>
      <c r="C457">
        <f>1/COUNTIFS(SalesTable[SALES_REP],SalesTable[[#This Row],[SALES_REP]])</f>
        <v>8.4745762711864406E-3</v>
      </c>
      <c r="D457" t="s">
        <v>23</v>
      </c>
      <c r="E457" t="s">
        <v>18</v>
      </c>
      <c r="F457" t="str">
        <f t="shared" si="49"/>
        <v>Trophy</v>
      </c>
      <c r="G457">
        <f>1/COUNTIFS(SalesTable[[BRANDS ]],SalesTable[[#This Row],[BRANDS ]])</f>
        <v>6.6666666666666671E-3</v>
      </c>
      <c r="H457">
        <v>150</v>
      </c>
      <c r="I457">
        <v>200</v>
      </c>
      <c r="J457">
        <v>865</v>
      </c>
      <c r="K457">
        <v>173000</v>
      </c>
      <c r="L457">
        <v>43250</v>
      </c>
      <c r="M457">
        <f t="shared" si="50"/>
        <v>0.25</v>
      </c>
      <c r="N457">
        <f t="shared" si="51"/>
        <v>216250</v>
      </c>
      <c r="O457" t="s">
        <v>19</v>
      </c>
      <c r="P457" t="str">
        <f t="shared" si="52"/>
        <v>Anglophone</v>
      </c>
      <c r="Q457" t="s">
        <v>47</v>
      </c>
      <c r="R457" t="str">
        <f t="shared" si="55"/>
        <v>North Central</v>
      </c>
      <c r="S457" t="s">
        <v>63</v>
      </c>
      <c r="T457" t="str">
        <f t="shared" si="53"/>
        <v>Dec</v>
      </c>
      <c r="U457" t="str">
        <f t="shared" si="54"/>
        <v>Q4</v>
      </c>
      <c r="V457">
        <v>2019</v>
      </c>
    </row>
    <row r="458" spans="1:22">
      <c r="A458">
        <v>10557</v>
      </c>
      <c r="B458" t="s">
        <v>22</v>
      </c>
      <c r="C458">
        <f>1/COUNTIFS(SalesTable[SALES_REP],SalesTable[[#This Row],[SALES_REP]])</f>
        <v>8.4745762711864406E-3</v>
      </c>
      <c r="D458" t="s">
        <v>23</v>
      </c>
      <c r="E458" t="s">
        <v>24</v>
      </c>
      <c r="F458" t="str">
        <f t="shared" si="49"/>
        <v>Budweiser</v>
      </c>
      <c r="G458">
        <f>1/COUNTIFS(SalesTable[[BRANDS ]],SalesTable[[#This Row],[BRANDS ]])</f>
        <v>6.6666666666666671E-3</v>
      </c>
      <c r="H458">
        <v>250</v>
      </c>
      <c r="I458">
        <v>500</v>
      </c>
      <c r="J458">
        <v>902</v>
      </c>
      <c r="K458">
        <v>451000</v>
      </c>
      <c r="L458">
        <v>225500</v>
      </c>
      <c r="M458">
        <f t="shared" si="50"/>
        <v>0.5</v>
      </c>
      <c r="N458">
        <f t="shared" si="51"/>
        <v>676500</v>
      </c>
      <c r="O458" t="s">
        <v>25</v>
      </c>
      <c r="P458" t="str">
        <f t="shared" si="52"/>
        <v>Anglophone</v>
      </c>
      <c r="Q458" t="s">
        <v>20</v>
      </c>
      <c r="R458" t="str">
        <f t="shared" si="55"/>
        <v>South East</v>
      </c>
      <c r="S458" t="s">
        <v>21</v>
      </c>
      <c r="T458" t="str">
        <f t="shared" si="53"/>
        <v>Jan</v>
      </c>
      <c r="U458" t="str">
        <f t="shared" si="54"/>
        <v>Q1</v>
      </c>
      <c r="V458">
        <v>2019</v>
      </c>
    </row>
    <row r="459" spans="1:22">
      <c r="A459">
        <v>10558</v>
      </c>
      <c r="B459" t="s">
        <v>66</v>
      </c>
      <c r="C459">
        <f>1/COUNTIFS(SalesTable[SALES_REP],SalesTable[[#This Row],[SALES_REP]])</f>
        <v>1.4492753623188406E-2</v>
      </c>
      <c r="D459" t="s">
        <v>67</v>
      </c>
      <c r="E459" t="s">
        <v>30</v>
      </c>
      <c r="F459" t="str">
        <f t="shared" si="49"/>
        <v>Castle Lite</v>
      </c>
      <c r="G459">
        <f>1/COUNTIFS(SalesTable[[BRANDS ]],SalesTable[[#This Row],[BRANDS ]])</f>
        <v>6.6666666666666671E-3</v>
      </c>
      <c r="H459">
        <v>180</v>
      </c>
      <c r="I459">
        <v>450</v>
      </c>
      <c r="J459">
        <v>796</v>
      </c>
      <c r="K459">
        <v>358200</v>
      </c>
      <c r="L459">
        <v>214920</v>
      </c>
      <c r="M459">
        <f t="shared" si="50"/>
        <v>0.6</v>
      </c>
      <c r="N459">
        <f t="shared" si="51"/>
        <v>573120</v>
      </c>
      <c r="O459" t="s">
        <v>31</v>
      </c>
      <c r="P459" t="str">
        <f t="shared" si="52"/>
        <v>Francophone</v>
      </c>
      <c r="Q459" t="s">
        <v>26</v>
      </c>
      <c r="R459" t="str">
        <f t="shared" si="55"/>
        <v>West</v>
      </c>
      <c r="S459" t="s">
        <v>27</v>
      </c>
      <c r="T459" t="str">
        <f t="shared" si="53"/>
        <v>Feb</v>
      </c>
      <c r="U459" t="str">
        <f t="shared" si="54"/>
        <v>Q1</v>
      </c>
      <c r="V459">
        <v>2017</v>
      </c>
    </row>
    <row r="460" spans="1:22">
      <c r="A460">
        <v>10559</v>
      </c>
      <c r="B460" t="s">
        <v>34</v>
      </c>
      <c r="C460">
        <f>1/COUNTIFS(SalesTable[SALES_REP],SalesTable[[#This Row],[SALES_REP]])</f>
        <v>5.3763440860215058E-3</v>
      </c>
      <c r="D460" t="s">
        <v>35</v>
      </c>
      <c r="E460" t="s">
        <v>36</v>
      </c>
      <c r="F460" t="str">
        <f t="shared" si="49"/>
        <v>Eagle Lager</v>
      </c>
      <c r="G460">
        <f>1/COUNTIFS(SalesTable[[BRANDS ]],SalesTable[[#This Row],[BRANDS ]])</f>
        <v>6.6666666666666671E-3</v>
      </c>
      <c r="H460">
        <v>170</v>
      </c>
      <c r="I460">
        <v>250</v>
      </c>
      <c r="J460">
        <v>916</v>
      </c>
      <c r="K460">
        <v>229000</v>
      </c>
      <c r="L460">
        <v>73280</v>
      </c>
      <c r="M460">
        <f t="shared" si="50"/>
        <v>0.32</v>
      </c>
      <c r="N460">
        <f t="shared" si="51"/>
        <v>302280</v>
      </c>
      <c r="O460" t="s">
        <v>37</v>
      </c>
      <c r="P460" t="str">
        <f t="shared" si="52"/>
        <v>Francophone</v>
      </c>
      <c r="Q460" t="s">
        <v>32</v>
      </c>
      <c r="R460" t="str">
        <f t="shared" si="55"/>
        <v>South South</v>
      </c>
      <c r="S460" t="s">
        <v>33</v>
      </c>
      <c r="T460" t="str">
        <f t="shared" si="53"/>
        <v>Mar</v>
      </c>
      <c r="U460" t="str">
        <f t="shared" si="54"/>
        <v>Q1</v>
      </c>
      <c r="V460">
        <v>2018</v>
      </c>
    </row>
    <row r="461" spans="1:22">
      <c r="A461">
        <v>10560</v>
      </c>
      <c r="B461" t="s">
        <v>54</v>
      </c>
      <c r="C461">
        <f>1/COUNTIFS(SalesTable[SALES_REP],SalesTable[[#This Row],[SALES_REP]])</f>
        <v>1.2658227848101266E-2</v>
      </c>
      <c r="D461" t="s">
        <v>55</v>
      </c>
      <c r="E461" t="s">
        <v>42</v>
      </c>
      <c r="F461" t="str">
        <f t="shared" si="49"/>
        <v>Hero</v>
      </c>
      <c r="G461">
        <f>1/COUNTIFS(SalesTable[[BRANDS ]],SalesTable[[#This Row],[BRANDS ]])</f>
        <v>6.7114093959731542E-3</v>
      </c>
      <c r="H461">
        <v>150</v>
      </c>
      <c r="I461">
        <v>200</v>
      </c>
      <c r="J461">
        <v>982</v>
      </c>
      <c r="K461">
        <v>196400</v>
      </c>
      <c r="L461">
        <v>49100</v>
      </c>
      <c r="M461">
        <f t="shared" si="50"/>
        <v>0.25</v>
      </c>
      <c r="N461">
        <f t="shared" si="51"/>
        <v>245500</v>
      </c>
      <c r="O461" t="s">
        <v>43</v>
      </c>
      <c r="P461" t="str">
        <f t="shared" si="52"/>
        <v>Francophone</v>
      </c>
      <c r="Q461" t="s">
        <v>38</v>
      </c>
      <c r="R461" t="str">
        <f t="shared" si="55"/>
        <v>North West</v>
      </c>
      <c r="S461" t="s">
        <v>39</v>
      </c>
      <c r="T461" t="str">
        <f t="shared" si="53"/>
        <v>Apr</v>
      </c>
      <c r="U461" t="str">
        <f t="shared" si="54"/>
        <v>Q2</v>
      </c>
      <c r="V461">
        <v>2017</v>
      </c>
    </row>
    <row r="462" spans="1:22">
      <c r="A462">
        <v>10561</v>
      </c>
      <c r="B462" t="s">
        <v>66</v>
      </c>
      <c r="C462">
        <f>1/COUNTIFS(SalesTable[SALES_REP],SalesTable[[#This Row],[SALES_REP]])</f>
        <v>1.4492753623188406E-2</v>
      </c>
      <c r="D462" t="s">
        <v>67</v>
      </c>
      <c r="E462" t="s">
        <v>46</v>
      </c>
      <c r="F462" t="str">
        <f t="shared" si="49"/>
        <v>Beta Malt</v>
      </c>
      <c r="G462">
        <f>1/COUNTIFS(SalesTable[[BRANDS ]],SalesTable[[#This Row],[BRANDS ]])</f>
        <v>6.7114093959731542E-3</v>
      </c>
      <c r="H462">
        <v>80</v>
      </c>
      <c r="I462">
        <v>150</v>
      </c>
      <c r="J462">
        <v>734</v>
      </c>
      <c r="K462">
        <v>110100</v>
      </c>
      <c r="L462">
        <v>51380</v>
      </c>
      <c r="M462">
        <f t="shared" si="50"/>
        <v>0.46666666666666667</v>
      </c>
      <c r="N462">
        <f t="shared" si="51"/>
        <v>161480</v>
      </c>
      <c r="O462" t="s">
        <v>19</v>
      </c>
      <c r="P462" t="str">
        <f t="shared" si="52"/>
        <v>Anglophone</v>
      </c>
      <c r="Q462" t="s">
        <v>44</v>
      </c>
      <c r="R462" t="str">
        <f t="shared" si="55"/>
        <v>North Central</v>
      </c>
      <c r="S462" t="s">
        <v>45</v>
      </c>
      <c r="T462" t="str">
        <f t="shared" si="53"/>
        <v>May</v>
      </c>
      <c r="U462" t="str">
        <f t="shared" si="54"/>
        <v>Q2</v>
      </c>
      <c r="V462">
        <v>2018</v>
      </c>
    </row>
    <row r="463" spans="1:22">
      <c r="A463">
        <v>10562</v>
      </c>
      <c r="B463" t="s">
        <v>28</v>
      </c>
      <c r="C463">
        <f>1/COUNTIFS(SalesTable[SALES_REP],SalesTable[[#This Row],[SALES_REP]])</f>
        <v>9.3457943925233638E-3</v>
      </c>
      <c r="D463" t="s">
        <v>29</v>
      </c>
      <c r="E463" t="s">
        <v>51</v>
      </c>
      <c r="F463" t="str">
        <f t="shared" si="49"/>
        <v>Grand Malt</v>
      </c>
      <c r="G463">
        <f>1/COUNTIFS(SalesTable[[BRANDS ]],SalesTable[[#This Row],[BRANDS ]])</f>
        <v>6.7114093959731542E-3</v>
      </c>
      <c r="H463">
        <v>90</v>
      </c>
      <c r="I463">
        <v>150</v>
      </c>
      <c r="J463">
        <v>735</v>
      </c>
      <c r="K463">
        <v>110250</v>
      </c>
      <c r="L463">
        <v>44100</v>
      </c>
      <c r="M463">
        <f t="shared" si="50"/>
        <v>0.4</v>
      </c>
      <c r="N463">
        <f t="shared" si="51"/>
        <v>154350</v>
      </c>
      <c r="O463" t="s">
        <v>25</v>
      </c>
      <c r="P463" t="str">
        <f t="shared" si="52"/>
        <v>Anglophone</v>
      </c>
      <c r="Q463" t="s">
        <v>47</v>
      </c>
      <c r="R463" t="str">
        <f t="shared" si="55"/>
        <v>North Central</v>
      </c>
      <c r="S463" t="s">
        <v>48</v>
      </c>
      <c r="T463" t="str">
        <f t="shared" si="53"/>
        <v>Jun</v>
      </c>
      <c r="U463" t="str">
        <f t="shared" si="54"/>
        <v>Q2</v>
      </c>
      <c r="V463">
        <v>2019</v>
      </c>
    </row>
    <row r="464" spans="1:22">
      <c r="A464">
        <v>10563</v>
      </c>
      <c r="B464" t="s">
        <v>22</v>
      </c>
      <c r="C464">
        <f>1/COUNTIFS(SalesTable[SALES_REP],SalesTable[[#This Row],[SALES_REP]])</f>
        <v>8.4745762711864406E-3</v>
      </c>
      <c r="D464" t="s">
        <v>23</v>
      </c>
      <c r="E464" t="s">
        <v>18</v>
      </c>
      <c r="F464" t="str">
        <f t="shared" si="49"/>
        <v>Trophy</v>
      </c>
      <c r="G464">
        <f>1/COUNTIFS(SalesTable[[BRANDS ]],SalesTable[[#This Row],[BRANDS ]])</f>
        <v>6.6666666666666671E-3</v>
      </c>
      <c r="H464">
        <v>150</v>
      </c>
      <c r="I464">
        <v>200</v>
      </c>
      <c r="J464">
        <v>747</v>
      </c>
      <c r="K464">
        <v>149400</v>
      </c>
      <c r="L464">
        <v>37350</v>
      </c>
      <c r="M464">
        <f t="shared" si="50"/>
        <v>0.25</v>
      </c>
      <c r="N464">
        <f t="shared" si="51"/>
        <v>186750</v>
      </c>
      <c r="O464" t="s">
        <v>31</v>
      </c>
      <c r="P464" t="str">
        <f t="shared" si="52"/>
        <v>Francophone</v>
      </c>
      <c r="Q464" t="s">
        <v>20</v>
      </c>
      <c r="R464" t="str">
        <f t="shared" si="55"/>
        <v>South East</v>
      </c>
      <c r="S464" t="s">
        <v>52</v>
      </c>
      <c r="T464" t="str">
        <f t="shared" si="53"/>
        <v>Jul</v>
      </c>
      <c r="U464" t="str">
        <f t="shared" si="54"/>
        <v>Q3</v>
      </c>
      <c r="V464">
        <v>2017</v>
      </c>
    </row>
    <row r="465" spans="1:22">
      <c r="A465">
        <v>10564</v>
      </c>
      <c r="B465" t="s">
        <v>28</v>
      </c>
      <c r="C465">
        <f>1/COUNTIFS(SalesTable[SALES_REP],SalesTable[[#This Row],[SALES_REP]])</f>
        <v>9.3457943925233638E-3</v>
      </c>
      <c r="D465" t="s">
        <v>29</v>
      </c>
      <c r="E465" t="s">
        <v>24</v>
      </c>
      <c r="F465" t="str">
        <f t="shared" si="49"/>
        <v>Budweiser</v>
      </c>
      <c r="G465">
        <f>1/COUNTIFS(SalesTable[[BRANDS ]],SalesTable[[#This Row],[BRANDS ]])</f>
        <v>6.6666666666666671E-3</v>
      </c>
      <c r="H465">
        <v>250</v>
      </c>
      <c r="I465">
        <v>500</v>
      </c>
      <c r="J465">
        <v>798</v>
      </c>
      <c r="K465">
        <v>399000</v>
      </c>
      <c r="L465">
        <v>199500</v>
      </c>
      <c r="M465">
        <f t="shared" si="50"/>
        <v>0.5</v>
      </c>
      <c r="N465">
        <f t="shared" si="51"/>
        <v>598500</v>
      </c>
      <c r="O465" t="s">
        <v>37</v>
      </c>
      <c r="P465" t="str">
        <f t="shared" si="52"/>
        <v>Francophone</v>
      </c>
      <c r="Q465" t="s">
        <v>26</v>
      </c>
      <c r="R465" t="str">
        <f t="shared" si="55"/>
        <v>West</v>
      </c>
      <c r="S465" t="s">
        <v>53</v>
      </c>
      <c r="T465" t="str">
        <f t="shared" si="53"/>
        <v>Aug</v>
      </c>
      <c r="U465" t="str">
        <f t="shared" si="54"/>
        <v>Q3</v>
      </c>
      <c r="V465">
        <v>2018</v>
      </c>
    </row>
    <row r="466" spans="1:22">
      <c r="A466">
        <v>10565</v>
      </c>
      <c r="B466" t="s">
        <v>49</v>
      </c>
      <c r="C466">
        <f>1/COUNTIFS(SalesTable[SALES_REP],SalesTable[[#This Row],[SALES_REP]])</f>
        <v>1.7241379310344827E-2</v>
      </c>
      <c r="D466" t="s">
        <v>50</v>
      </c>
      <c r="E466" t="s">
        <v>30</v>
      </c>
      <c r="F466" t="str">
        <f t="shared" si="49"/>
        <v>Castle Lite</v>
      </c>
      <c r="G466">
        <f>1/COUNTIFS(SalesTable[[BRANDS ]],SalesTable[[#This Row],[BRANDS ]])</f>
        <v>6.6666666666666671E-3</v>
      </c>
      <c r="H466">
        <v>180</v>
      </c>
      <c r="I466">
        <v>450</v>
      </c>
      <c r="J466">
        <v>829</v>
      </c>
      <c r="K466">
        <v>373050</v>
      </c>
      <c r="L466">
        <v>223830</v>
      </c>
      <c r="M466">
        <f t="shared" si="50"/>
        <v>0.6</v>
      </c>
      <c r="N466">
        <f t="shared" si="51"/>
        <v>596880</v>
      </c>
      <c r="O466" t="s">
        <v>43</v>
      </c>
      <c r="P466" t="str">
        <f t="shared" si="52"/>
        <v>Francophone</v>
      </c>
      <c r="Q466" t="s">
        <v>32</v>
      </c>
      <c r="R466" t="str">
        <f t="shared" si="55"/>
        <v>South South</v>
      </c>
      <c r="S466" t="s">
        <v>56</v>
      </c>
      <c r="T466" t="str">
        <f t="shared" si="53"/>
        <v>Sep</v>
      </c>
      <c r="U466" t="str">
        <f t="shared" si="54"/>
        <v>Q3</v>
      </c>
      <c r="V466">
        <v>2017</v>
      </c>
    </row>
    <row r="467" spans="1:22">
      <c r="A467">
        <v>10566</v>
      </c>
      <c r="B467" t="s">
        <v>40</v>
      </c>
      <c r="C467">
        <f>1/COUNTIFS(SalesTable[SALES_REP],SalesTable[[#This Row],[SALES_REP]])</f>
        <v>9.3457943925233638E-3</v>
      </c>
      <c r="D467" t="s">
        <v>41</v>
      </c>
      <c r="E467" t="s">
        <v>36</v>
      </c>
      <c r="F467" t="str">
        <f t="shared" si="49"/>
        <v>Eagle Lager</v>
      </c>
      <c r="G467">
        <f>1/COUNTIFS(SalesTable[[BRANDS ]],SalesTable[[#This Row],[BRANDS ]])</f>
        <v>6.6666666666666671E-3</v>
      </c>
      <c r="H467">
        <v>170</v>
      </c>
      <c r="I467">
        <v>250</v>
      </c>
      <c r="J467">
        <v>729</v>
      </c>
      <c r="K467">
        <v>182250</v>
      </c>
      <c r="L467">
        <v>58320</v>
      </c>
      <c r="M467">
        <f t="shared" si="50"/>
        <v>0.32</v>
      </c>
      <c r="N467">
        <f t="shared" si="51"/>
        <v>240570</v>
      </c>
      <c r="O467" t="s">
        <v>19</v>
      </c>
      <c r="P467" t="str">
        <f t="shared" si="52"/>
        <v>Anglophone</v>
      </c>
      <c r="Q467" t="s">
        <v>38</v>
      </c>
      <c r="R467" t="str">
        <f t="shared" si="55"/>
        <v>North West</v>
      </c>
      <c r="S467" t="s">
        <v>59</v>
      </c>
      <c r="T467" t="str">
        <f t="shared" si="53"/>
        <v>Oct</v>
      </c>
      <c r="U467" t="str">
        <f t="shared" si="54"/>
        <v>Q4</v>
      </c>
      <c r="V467">
        <v>2017</v>
      </c>
    </row>
    <row r="468" spans="1:22">
      <c r="A468">
        <v>10567</v>
      </c>
      <c r="B468" t="s">
        <v>16</v>
      </c>
      <c r="C468">
        <f>1/COUNTIFS(SalesTable[SALES_REP],SalesTable[[#This Row],[SALES_REP]])</f>
        <v>7.3529411764705881E-3</v>
      </c>
      <c r="D468" t="s">
        <v>17</v>
      </c>
      <c r="E468" t="s">
        <v>42</v>
      </c>
      <c r="F468" t="str">
        <f t="shared" si="49"/>
        <v>Hero</v>
      </c>
      <c r="G468">
        <f>1/COUNTIFS(SalesTable[[BRANDS ]],SalesTable[[#This Row],[BRANDS ]])</f>
        <v>6.7114093959731542E-3</v>
      </c>
      <c r="H468">
        <v>150</v>
      </c>
      <c r="I468">
        <v>200</v>
      </c>
      <c r="J468">
        <v>721</v>
      </c>
      <c r="K468">
        <v>144200</v>
      </c>
      <c r="L468">
        <v>36050</v>
      </c>
      <c r="M468">
        <f t="shared" si="50"/>
        <v>0.25</v>
      </c>
      <c r="N468">
        <f t="shared" si="51"/>
        <v>180250</v>
      </c>
      <c r="O468" t="s">
        <v>25</v>
      </c>
      <c r="P468" t="str">
        <f t="shared" si="52"/>
        <v>Anglophone</v>
      </c>
      <c r="Q468" t="s">
        <v>44</v>
      </c>
      <c r="R468" t="str">
        <f t="shared" si="55"/>
        <v>North Central</v>
      </c>
      <c r="S468" t="s">
        <v>62</v>
      </c>
      <c r="T468" t="str">
        <f t="shared" si="53"/>
        <v>Nov</v>
      </c>
      <c r="U468" t="str">
        <f t="shared" si="54"/>
        <v>Q4</v>
      </c>
      <c r="V468">
        <v>2019</v>
      </c>
    </row>
    <row r="469" spans="1:22">
      <c r="A469">
        <v>10568</v>
      </c>
      <c r="B469" t="s">
        <v>16</v>
      </c>
      <c r="C469">
        <f>1/COUNTIFS(SalesTable[SALES_REP],SalesTable[[#This Row],[SALES_REP]])</f>
        <v>7.3529411764705881E-3</v>
      </c>
      <c r="D469" t="s">
        <v>17</v>
      </c>
      <c r="E469" t="s">
        <v>46</v>
      </c>
      <c r="F469" t="str">
        <f t="shared" si="49"/>
        <v>Beta Malt</v>
      </c>
      <c r="G469">
        <f>1/COUNTIFS(SalesTable[[BRANDS ]],SalesTable[[#This Row],[BRANDS ]])</f>
        <v>6.7114093959731542E-3</v>
      </c>
      <c r="H469">
        <v>80</v>
      </c>
      <c r="I469">
        <v>150</v>
      </c>
      <c r="J469">
        <v>709</v>
      </c>
      <c r="K469">
        <v>106350</v>
      </c>
      <c r="L469">
        <v>49630</v>
      </c>
      <c r="M469">
        <f t="shared" si="50"/>
        <v>0.46666666666666667</v>
      </c>
      <c r="N469">
        <f t="shared" si="51"/>
        <v>155980</v>
      </c>
      <c r="O469" t="s">
        <v>31</v>
      </c>
      <c r="P469" t="str">
        <f t="shared" si="52"/>
        <v>Francophone</v>
      </c>
      <c r="Q469" t="s">
        <v>47</v>
      </c>
      <c r="R469" t="str">
        <f t="shared" si="55"/>
        <v>North Central</v>
      </c>
      <c r="S469" t="s">
        <v>63</v>
      </c>
      <c r="T469" t="str">
        <f t="shared" si="53"/>
        <v>Dec</v>
      </c>
      <c r="U469" t="str">
        <f t="shared" si="54"/>
        <v>Q4</v>
      </c>
      <c r="V469">
        <v>2018</v>
      </c>
    </row>
    <row r="470" spans="1:22">
      <c r="A470">
        <v>10569</v>
      </c>
      <c r="B470" t="s">
        <v>40</v>
      </c>
      <c r="C470">
        <f>1/COUNTIFS(SalesTable[SALES_REP],SalesTable[[#This Row],[SALES_REP]])</f>
        <v>9.3457943925233638E-3</v>
      </c>
      <c r="D470" t="s">
        <v>41</v>
      </c>
      <c r="E470" t="s">
        <v>51</v>
      </c>
      <c r="F470" t="str">
        <f t="shared" si="49"/>
        <v>Grand Malt</v>
      </c>
      <c r="G470">
        <f>1/COUNTIFS(SalesTable[[BRANDS ]],SalesTable[[#This Row],[BRANDS ]])</f>
        <v>6.7114093959731542E-3</v>
      </c>
      <c r="H470">
        <v>90</v>
      </c>
      <c r="I470">
        <v>150</v>
      </c>
      <c r="J470">
        <v>719</v>
      </c>
      <c r="K470">
        <v>107850</v>
      </c>
      <c r="L470">
        <v>43140</v>
      </c>
      <c r="M470">
        <f t="shared" si="50"/>
        <v>0.4</v>
      </c>
      <c r="N470">
        <f t="shared" si="51"/>
        <v>150990</v>
      </c>
      <c r="O470" t="s">
        <v>37</v>
      </c>
      <c r="P470" t="str">
        <f t="shared" si="52"/>
        <v>Francophone</v>
      </c>
      <c r="Q470" t="s">
        <v>20</v>
      </c>
      <c r="R470" t="str">
        <f t="shared" si="55"/>
        <v>South East</v>
      </c>
      <c r="S470" t="s">
        <v>21</v>
      </c>
      <c r="T470" t="str">
        <f t="shared" si="53"/>
        <v>Jan</v>
      </c>
      <c r="U470" t="str">
        <f t="shared" si="54"/>
        <v>Q1</v>
      </c>
      <c r="V470">
        <v>2017</v>
      </c>
    </row>
    <row r="471" spans="1:22">
      <c r="A471">
        <v>10570</v>
      </c>
      <c r="B471" t="s">
        <v>16</v>
      </c>
      <c r="C471">
        <f>1/COUNTIFS(SalesTable[SALES_REP],SalesTable[[#This Row],[SALES_REP]])</f>
        <v>7.3529411764705881E-3</v>
      </c>
      <c r="D471" t="s">
        <v>17</v>
      </c>
      <c r="E471" t="s">
        <v>18</v>
      </c>
      <c r="F471" t="str">
        <f t="shared" si="49"/>
        <v>Trophy</v>
      </c>
      <c r="G471">
        <f>1/COUNTIFS(SalesTable[[BRANDS ]],SalesTable[[#This Row],[BRANDS ]])</f>
        <v>6.6666666666666671E-3</v>
      </c>
      <c r="H471">
        <v>150</v>
      </c>
      <c r="I471">
        <v>200</v>
      </c>
      <c r="J471">
        <v>875</v>
      </c>
      <c r="K471">
        <v>175000</v>
      </c>
      <c r="L471">
        <v>43750</v>
      </c>
      <c r="M471">
        <f t="shared" si="50"/>
        <v>0.25</v>
      </c>
      <c r="N471">
        <f t="shared" si="51"/>
        <v>218750</v>
      </c>
      <c r="O471" t="s">
        <v>43</v>
      </c>
      <c r="P471" t="str">
        <f t="shared" si="52"/>
        <v>Francophone</v>
      </c>
      <c r="Q471" t="s">
        <v>26</v>
      </c>
      <c r="R471" t="str">
        <f t="shared" si="55"/>
        <v>West</v>
      </c>
      <c r="S471" t="s">
        <v>27</v>
      </c>
      <c r="T471" t="str">
        <f t="shared" si="53"/>
        <v>Feb</v>
      </c>
      <c r="U471" t="str">
        <f t="shared" si="54"/>
        <v>Q1</v>
      </c>
      <c r="V471">
        <v>2018</v>
      </c>
    </row>
    <row r="472" spans="1:22">
      <c r="A472">
        <v>10571</v>
      </c>
      <c r="B472" t="s">
        <v>22</v>
      </c>
      <c r="C472">
        <f>1/COUNTIFS(SalesTable[SALES_REP],SalesTable[[#This Row],[SALES_REP]])</f>
        <v>8.4745762711864406E-3</v>
      </c>
      <c r="D472" t="s">
        <v>23</v>
      </c>
      <c r="E472" t="s">
        <v>24</v>
      </c>
      <c r="F472" t="str">
        <f t="shared" si="49"/>
        <v>Budweiser</v>
      </c>
      <c r="G472">
        <f>1/COUNTIFS(SalesTable[[BRANDS ]],SalesTable[[#This Row],[BRANDS ]])</f>
        <v>6.6666666666666671E-3</v>
      </c>
      <c r="H472">
        <v>250</v>
      </c>
      <c r="I472">
        <v>500</v>
      </c>
      <c r="J472">
        <v>762</v>
      </c>
      <c r="K472">
        <v>381000</v>
      </c>
      <c r="L472">
        <v>190500</v>
      </c>
      <c r="M472">
        <f t="shared" si="50"/>
        <v>0.5</v>
      </c>
      <c r="N472">
        <f t="shared" si="51"/>
        <v>571500</v>
      </c>
      <c r="O472" t="s">
        <v>19</v>
      </c>
      <c r="P472" t="str">
        <f t="shared" si="52"/>
        <v>Anglophone</v>
      </c>
      <c r="Q472" t="s">
        <v>32</v>
      </c>
      <c r="R472" t="str">
        <f t="shared" si="55"/>
        <v>South South</v>
      </c>
      <c r="S472" t="s">
        <v>33</v>
      </c>
      <c r="T472" t="str">
        <f t="shared" si="53"/>
        <v>Mar</v>
      </c>
      <c r="U472" t="str">
        <f t="shared" si="54"/>
        <v>Q1</v>
      </c>
      <c r="V472">
        <v>2017</v>
      </c>
    </row>
    <row r="473" spans="1:22">
      <c r="A473">
        <v>10572</v>
      </c>
      <c r="B473" t="s">
        <v>28</v>
      </c>
      <c r="C473">
        <f>1/COUNTIFS(SalesTable[SALES_REP],SalesTable[[#This Row],[SALES_REP]])</f>
        <v>9.3457943925233638E-3</v>
      </c>
      <c r="D473" t="s">
        <v>29</v>
      </c>
      <c r="E473" t="s">
        <v>30</v>
      </c>
      <c r="F473" t="str">
        <f t="shared" si="49"/>
        <v>Castle Lite</v>
      </c>
      <c r="G473">
        <f>1/COUNTIFS(SalesTable[[BRANDS ]],SalesTable[[#This Row],[BRANDS ]])</f>
        <v>6.6666666666666671E-3</v>
      </c>
      <c r="H473">
        <v>180</v>
      </c>
      <c r="I473">
        <v>450</v>
      </c>
      <c r="J473">
        <v>964</v>
      </c>
      <c r="K473">
        <v>433800</v>
      </c>
      <c r="L473">
        <v>260280</v>
      </c>
      <c r="M473">
        <f t="shared" si="50"/>
        <v>0.6</v>
      </c>
      <c r="N473">
        <f t="shared" si="51"/>
        <v>694080</v>
      </c>
      <c r="O473" t="s">
        <v>25</v>
      </c>
      <c r="P473" t="str">
        <f t="shared" si="52"/>
        <v>Anglophone</v>
      </c>
      <c r="Q473" t="s">
        <v>38</v>
      </c>
      <c r="R473" t="str">
        <f t="shared" si="55"/>
        <v>North West</v>
      </c>
      <c r="S473" t="s">
        <v>39</v>
      </c>
      <c r="T473" t="str">
        <f t="shared" si="53"/>
        <v>Apr</v>
      </c>
      <c r="U473" t="str">
        <f t="shared" si="54"/>
        <v>Q2</v>
      </c>
      <c r="V473">
        <v>2017</v>
      </c>
    </row>
    <row r="474" spans="1:22">
      <c r="A474">
        <v>10573</v>
      </c>
      <c r="B474" t="s">
        <v>34</v>
      </c>
      <c r="C474">
        <f>1/COUNTIFS(SalesTable[SALES_REP],SalesTable[[#This Row],[SALES_REP]])</f>
        <v>5.3763440860215058E-3</v>
      </c>
      <c r="D474" t="s">
        <v>35</v>
      </c>
      <c r="E474" t="s">
        <v>36</v>
      </c>
      <c r="F474" t="str">
        <f t="shared" si="49"/>
        <v>Eagle Lager</v>
      </c>
      <c r="G474">
        <f>1/COUNTIFS(SalesTable[[BRANDS ]],SalesTable[[#This Row],[BRANDS ]])</f>
        <v>6.6666666666666671E-3</v>
      </c>
      <c r="H474">
        <v>170</v>
      </c>
      <c r="I474">
        <v>250</v>
      </c>
      <c r="J474">
        <v>931</v>
      </c>
      <c r="K474">
        <v>232750</v>
      </c>
      <c r="L474">
        <v>74480</v>
      </c>
      <c r="M474">
        <f t="shared" si="50"/>
        <v>0.32</v>
      </c>
      <c r="N474">
        <f t="shared" si="51"/>
        <v>307230</v>
      </c>
      <c r="O474" t="s">
        <v>31</v>
      </c>
      <c r="P474" t="str">
        <f t="shared" si="52"/>
        <v>Francophone</v>
      </c>
      <c r="Q474" t="s">
        <v>44</v>
      </c>
      <c r="R474" t="str">
        <f t="shared" si="55"/>
        <v>North Central</v>
      </c>
      <c r="S474" t="s">
        <v>45</v>
      </c>
      <c r="T474" t="str">
        <f t="shared" si="53"/>
        <v>May</v>
      </c>
      <c r="U474" t="str">
        <f t="shared" si="54"/>
        <v>Q2</v>
      </c>
      <c r="V474">
        <v>2018</v>
      </c>
    </row>
    <row r="475" spans="1:22">
      <c r="A475">
        <v>10574</v>
      </c>
      <c r="B475" t="s">
        <v>40</v>
      </c>
      <c r="C475">
        <f>1/COUNTIFS(SalesTable[SALES_REP],SalesTable[[#This Row],[SALES_REP]])</f>
        <v>9.3457943925233638E-3</v>
      </c>
      <c r="D475" t="s">
        <v>41</v>
      </c>
      <c r="E475" t="s">
        <v>42</v>
      </c>
      <c r="F475" t="str">
        <f t="shared" si="49"/>
        <v>Hero</v>
      </c>
      <c r="G475">
        <f>1/COUNTIFS(SalesTable[[BRANDS ]],SalesTable[[#This Row],[BRANDS ]])</f>
        <v>6.7114093959731542E-3</v>
      </c>
      <c r="H475">
        <v>150</v>
      </c>
      <c r="I475">
        <v>200</v>
      </c>
      <c r="J475">
        <v>766</v>
      </c>
      <c r="K475">
        <v>153200</v>
      </c>
      <c r="L475">
        <v>38300</v>
      </c>
      <c r="M475">
        <f t="shared" si="50"/>
        <v>0.25</v>
      </c>
      <c r="N475">
        <f t="shared" si="51"/>
        <v>191500</v>
      </c>
      <c r="O475" t="s">
        <v>37</v>
      </c>
      <c r="P475" t="str">
        <f t="shared" si="52"/>
        <v>Francophone</v>
      </c>
      <c r="Q475" t="s">
        <v>47</v>
      </c>
      <c r="R475" t="str">
        <f t="shared" si="55"/>
        <v>North Central</v>
      </c>
      <c r="S475" t="s">
        <v>48</v>
      </c>
      <c r="T475" t="str">
        <f t="shared" si="53"/>
        <v>Jun</v>
      </c>
      <c r="U475" t="str">
        <f t="shared" si="54"/>
        <v>Q2</v>
      </c>
      <c r="V475">
        <v>2019</v>
      </c>
    </row>
    <row r="476" spans="1:22">
      <c r="A476">
        <v>10575</v>
      </c>
      <c r="B476" t="s">
        <v>16</v>
      </c>
      <c r="C476">
        <f>1/COUNTIFS(SalesTable[SALES_REP],SalesTable[[#This Row],[SALES_REP]])</f>
        <v>7.3529411764705881E-3</v>
      </c>
      <c r="D476" t="s">
        <v>17</v>
      </c>
      <c r="E476" t="s">
        <v>46</v>
      </c>
      <c r="F476" t="str">
        <f t="shared" si="49"/>
        <v>Beta Malt</v>
      </c>
      <c r="G476">
        <f>1/COUNTIFS(SalesTable[[BRANDS ]],SalesTable[[#This Row],[BRANDS ]])</f>
        <v>6.7114093959731542E-3</v>
      </c>
      <c r="H476">
        <v>80</v>
      </c>
      <c r="I476">
        <v>150</v>
      </c>
      <c r="J476">
        <v>746</v>
      </c>
      <c r="K476">
        <v>111900</v>
      </c>
      <c r="L476">
        <v>52220</v>
      </c>
      <c r="M476">
        <f t="shared" si="50"/>
        <v>0.46666666666666667</v>
      </c>
      <c r="N476">
        <f t="shared" si="51"/>
        <v>164120</v>
      </c>
      <c r="O476" t="s">
        <v>43</v>
      </c>
      <c r="P476" t="str">
        <f t="shared" si="52"/>
        <v>Francophone</v>
      </c>
      <c r="Q476" t="s">
        <v>20</v>
      </c>
      <c r="R476" t="str">
        <f t="shared" si="55"/>
        <v>South East</v>
      </c>
      <c r="S476" t="s">
        <v>52</v>
      </c>
      <c r="T476" t="str">
        <f t="shared" si="53"/>
        <v>Jul</v>
      </c>
      <c r="U476" t="str">
        <f t="shared" si="54"/>
        <v>Q3</v>
      </c>
      <c r="V476">
        <v>2018</v>
      </c>
    </row>
    <row r="477" spans="1:22">
      <c r="A477">
        <v>10576</v>
      </c>
      <c r="B477" t="s">
        <v>49</v>
      </c>
      <c r="C477">
        <f>1/COUNTIFS(SalesTable[SALES_REP],SalesTable[[#This Row],[SALES_REP]])</f>
        <v>1.7241379310344827E-2</v>
      </c>
      <c r="D477" t="s">
        <v>50</v>
      </c>
      <c r="E477" t="s">
        <v>51</v>
      </c>
      <c r="F477" t="str">
        <f t="shared" si="49"/>
        <v>Grand Malt</v>
      </c>
      <c r="G477">
        <f>1/COUNTIFS(SalesTable[[BRANDS ]],SalesTable[[#This Row],[BRANDS ]])</f>
        <v>6.7114093959731542E-3</v>
      </c>
      <c r="H477">
        <v>90</v>
      </c>
      <c r="I477">
        <v>150</v>
      </c>
      <c r="J477">
        <v>942</v>
      </c>
      <c r="K477">
        <v>141300</v>
      </c>
      <c r="L477">
        <v>56520</v>
      </c>
      <c r="M477">
        <f t="shared" si="50"/>
        <v>0.4</v>
      </c>
      <c r="N477">
        <f t="shared" si="51"/>
        <v>197820</v>
      </c>
      <c r="O477" t="s">
        <v>19</v>
      </c>
      <c r="P477" t="str">
        <f t="shared" si="52"/>
        <v>Anglophone</v>
      </c>
      <c r="Q477" t="s">
        <v>26</v>
      </c>
      <c r="R477" t="str">
        <f t="shared" si="55"/>
        <v>West</v>
      </c>
      <c r="S477" t="s">
        <v>53</v>
      </c>
      <c r="T477" t="str">
        <f t="shared" si="53"/>
        <v>Aug</v>
      </c>
      <c r="U477" t="str">
        <f t="shared" si="54"/>
        <v>Q3</v>
      </c>
      <c r="V477">
        <v>2017</v>
      </c>
    </row>
    <row r="478" spans="1:22">
      <c r="A478">
        <v>10577</v>
      </c>
      <c r="B478" t="s">
        <v>34</v>
      </c>
      <c r="C478">
        <f>1/COUNTIFS(SalesTable[SALES_REP],SalesTable[[#This Row],[SALES_REP]])</f>
        <v>5.3763440860215058E-3</v>
      </c>
      <c r="D478" t="s">
        <v>35</v>
      </c>
      <c r="E478" t="s">
        <v>18</v>
      </c>
      <c r="F478" t="str">
        <f t="shared" si="49"/>
        <v>Trophy</v>
      </c>
      <c r="G478">
        <f>1/COUNTIFS(SalesTable[[BRANDS ]],SalesTable[[#This Row],[BRANDS ]])</f>
        <v>6.6666666666666671E-3</v>
      </c>
      <c r="H478">
        <v>150</v>
      </c>
      <c r="I478">
        <v>200</v>
      </c>
      <c r="J478">
        <v>724</v>
      </c>
      <c r="K478">
        <v>144800</v>
      </c>
      <c r="L478">
        <v>36200</v>
      </c>
      <c r="M478">
        <f t="shared" si="50"/>
        <v>0.25</v>
      </c>
      <c r="N478">
        <f t="shared" si="51"/>
        <v>181000</v>
      </c>
      <c r="O478" t="s">
        <v>25</v>
      </c>
      <c r="P478" t="str">
        <f t="shared" si="52"/>
        <v>Anglophone</v>
      </c>
      <c r="Q478" t="s">
        <v>32</v>
      </c>
      <c r="R478" t="str">
        <f t="shared" si="55"/>
        <v>South South</v>
      </c>
      <c r="S478" t="s">
        <v>56</v>
      </c>
      <c r="T478" t="str">
        <f t="shared" si="53"/>
        <v>Sep</v>
      </c>
      <c r="U478" t="str">
        <f t="shared" si="54"/>
        <v>Q3</v>
      </c>
      <c r="V478">
        <v>2019</v>
      </c>
    </row>
    <row r="479" spans="1:22">
      <c r="A479">
        <v>10578</v>
      </c>
      <c r="B479" t="s">
        <v>54</v>
      </c>
      <c r="C479">
        <f>1/COUNTIFS(SalesTable[SALES_REP],SalesTable[[#This Row],[SALES_REP]])</f>
        <v>1.2658227848101266E-2</v>
      </c>
      <c r="D479" t="s">
        <v>55</v>
      </c>
      <c r="E479" t="s">
        <v>24</v>
      </c>
      <c r="F479" t="str">
        <f t="shared" si="49"/>
        <v>Budweiser</v>
      </c>
      <c r="G479">
        <f>1/COUNTIFS(SalesTable[[BRANDS ]],SalesTable[[#This Row],[BRANDS ]])</f>
        <v>6.6666666666666671E-3</v>
      </c>
      <c r="H479">
        <v>250</v>
      </c>
      <c r="I479">
        <v>500</v>
      </c>
      <c r="J479">
        <v>887</v>
      </c>
      <c r="K479">
        <v>443500</v>
      </c>
      <c r="L479">
        <v>221750</v>
      </c>
      <c r="M479">
        <f t="shared" si="50"/>
        <v>0.5</v>
      </c>
      <c r="N479">
        <f t="shared" si="51"/>
        <v>665250</v>
      </c>
      <c r="O479" t="s">
        <v>31</v>
      </c>
      <c r="P479" t="str">
        <f t="shared" si="52"/>
        <v>Francophone</v>
      </c>
      <c r="Q479" t="s">
        <v>38</v>
      </c>
      <c r="R479" t="str">
        <f t="shared" si="55"/>
        <v>North West</v>
      </c>
      <c r="S479" t="s">
        <v>59</v>
      </c>
      <c r="T479" t="str">
        <f t="shared" si="53"/>
        <v>Oct</v>
      </c>
      <c r="U479" t="str">
        <f t="shared" si="54"/>
        <v>Q4</v>
      </c>
      <c r="V479">
        <v>2018</v>
      </c>
    </row>
    <row r="480" spans="1:22">
      <c r="A480">
        <v>10579</v>
      </c>
      <c r="B480" t="s">
        <v>57</v>
      </c>
      <c r="C480">
        <f>1/COUNTIFS(SalesTable[SALES_REP],SalesTable[[#This Row],[SALES_REP]])</f>
        <v>2.0408163265306121E-2</v>
      </c>
      <c r="D480" t="s">
        <v>58</v>
      </c>
      <c r="E480" t="s">
        <v>30</v>
      </c>
      <c r="F480" t="str">
        <f t="shared" si="49"/>
        <v>Castle Lite</v>
      </c>
      <c r="G480">
        <f>1/COUNTIFS(SalesTable[[BRANDS ]],SalesTable[[#This Row],[BRANDS ]])</f>
        <v>6.6666666666666671E-3</v>
      </c>
      <c r="H480">
        <v>180</v>
      </c>
      <c r="I480">
        <v>450</v>
      </c>
      <c r="J480">
        <v>703</v>
      </c>
      <c r="K480">
        <v>316350</v>
      </c>
      <c r="L480">
        <v>189810</v>
      </c>
      <c r="M480">
        <f t="shared" si="50"/>
        <v>0.6</v>
      </c>
      <c r="N480">
        <f t="shared" si="51"/>
        <v>506160</v>
      </c>
      <c r="O480" t="s">
        <v>37</v>
      </c>
      <c r="P480" t="str">
        <f t="shared" si="52"/>
        <v>Francophone</v>
      </c>
      <c r="Q480" t="s">
        <v>44</v>
      </c>
      <c r="R480" t="str">
        <f t="shared" si="55"/>
        <v>North Central</v>
      </c>
      <c r="S480" t="s">
        <v>62</v>
      </c>
      <c r="T480" t="str">
        <f t="shared" si="53"/>
        <v>Nov</v>
      </c>
      <c r="U480" t="str">
        <f t="shared" si="54"/>
        <v>Q4</v>
      </c>
      <c r="V480">
        <v>2017</v>
      </c>
    </row>
    <row r="481" spans="1:22">
      <c r="A481">
        <v>10580</v>
      </c>
      <c r="B481" t="s">
        <v>60</v>
      </c>
      <c r="C481">
        <f>1/COUNTIFS(SalesTable[SALES_REP],SalesTable[[#This Row],[SALES_REP]])</f>
        <v>1.4492753623188406E-2</v>
      </c>
      <c r="D481" t="s">
        <v>61</v>
      </c>
      <c r="E481" t="s">
        <v>36</v>
      </c>
      <c r="F481" t="str">
        <f t="shared" si="49"/>
        <v>Eagle Lager</v>
      </c>
      <c r="G481">
        <f>1/COUNTIFS(SalesTable[[BRANDS ]],SalesTable[[#This Row],[BRANDS ]])</f>
        <v>6.6666666666666671E-3</v>
      </c>
      <c r="H481">
        <v>170</v>
      </c>
      <c r="I481">
        <v>250</v>
      </c>
      <c r="J481">
        <v>930</v>
      </c>
      <c r="K481">
        <v>232500</v>
      </c>
      <c r="L481">
        <v>74400</v>
      </c>
      <c r="M481">
        <f t="shared" si="50"/>
        <v>0.32</v>
      </c>
      <c r="N481">
        <f t="shared" si="51"/>
        <v>306900</v>
      </c>
      <c r="O481" t="s">
        <v>43</v>
      </c>
      <c r="P481" t="str">
        <f t="shared" si="52"/>
        <v>Francophone</v>
      </c>
      <c r="Q481" t="s">
        <v>47</v>
      </c>
      <c r="R481" t="str">
        <f t="shared" si="55"/>
        <v>North Central</v>
      </c>
      <c r="S481" t="s">
        <v>63</v>
      </c>
      <c r="T481" t="str">
        <f t="shared" si="53"/>
        <v>Dec</v>
      </c>
      <c r="U481" t="str">
        <f t="shared" si="54"/>
        <v>Q4</v>
      </c>
      <c r="V481">
        <v>2018</v>
      </c>
    </row>
    <row r="482" spans="1:22">
      <c r="A482">
        <v>10581</v>
      </c>
      <c r="B482" t="s">
        <v>34</v>
      </c>
      <c r="C482">
        <f>1/COUNTIFS(SalesTable[SALES_REP],SalesTable[[#This Row],[SALES_REP]])</f>
        <v>5.3763440860215058E-3</v>
      </c>
      <c r="D482" t="s">
        <v>35</v>
      </c>
      <c r="E482" t="s">
        <v>42</v>
      </c>
      <c r="F482" t="str">
        <f t="shared" si="49"/>
        <v>Hero</v>
      </c>
      <c r="G482">
        <f>1/COUNTIFS(SalesTable[[BRANDS ]],SalesTable[[#This Row],[BRANDS ]])</f>
        <v>6.7114093959731542E-3</v>
      </c>
      <c r="H482">
        <v>150</v>
      </c>
      <c r="I482">
        <v>200</v>
      </c>
      <c r="J482">
        <v>867</v>
      </c>
      <c r="K482">
        <v>173400</v>
      </c>
      <c r="L482">
        <v>43350</v>
      </c>
      <c r="M482">
        <f t="shared" si="50"/>
        <v>0.25</v>
      </c>
      <c r="N482">
        <f t="shared" si="51"/>
        <v>216750</v>
      </c>
      <c r="O482" t="s">
        <v>19</v>
      </c>
      <c r="P482" t="str">
        <f t="shared" si="52"/>
        <v>Anglophone</v>
      </c>
      <c r="Q482" t="s">
        <v>20</v>
      </c>
      <c r="R482" t="str">
        <f t="shared" si="55"/>
        <v>South East</v>
      </c>
      <c r="S482" t="s">
        <v>21</v>
      </c>
      <c r="T482" t="str">
        <f t="shared" si="53"/>
        <v>Jan</v>
      </c>
      <c r="U482" t="str">
        <f t="shared" si="54"/>
        <v>Q1</v>
      </c>
      <c r="V482">
        <v>2017</v>
      </c>
    </row>
    <row r="483" spans="1:22">
      <c r="A483">
        <v>10582</v>
      </c>
      <c r="B483" t="s">
        <v>64</v>
      </c>
      <c r="C483">
        <f>1/COUNTIFS(SalesTable[SALES_REP],SalesTable[[#This Row],[SALES_REP]])</f>
        <v>1.4492753623188406E-2</v>
      </c>
      <c r="D483" t="s">
        <v>65</v>
      </c>
      <c r="E483" t="s">
        <v>46</v>
      </c>
      <c r="F483" t="str">
        <f t="shared" si="49"/>
        <v>Beta Malt</v>
      </c>
      <c r="G483">
        <f>1/COUNTIFS(SalesTable[[BRANDS ]],SalesTable[[#This Row],[BRANDS ]])</f>
        <v>6.7114093959731542E-3</v>
      </c>
      <c r="H483">
        <v>80</v>
      </c>
      <c r="I483">
        <v>150</v>
      </c>
      <c r="J483">
        <v>853</v>
      </c>
      <c r="K483">
        <v>127950</v>
      </c>
      <c r="L483">
        <v>59710</v>
      </c>
      <c r="M483">
        <f t="shared" si="50"/>
        <v>0.46666666666666667</v>
      </c>
      <c r="N483">
        <f t="shared" si="51"/>
        <v>187660</v>
      </c>
      <c r="O483" t="s">
        <v>25</v>
      </c>
      <c r="P483" t="str">
        <f t="shared" si="52"/>
        <v>Anglophone</v>
      </c>
      <c r="Q483" t="s">
        <v>26</v>
      </c>
      <c r="R483" t="str">
        <f t="shared" si="55"/>
        <v>West</v>
      </c>
      <c r="S483" t="s">
        <v>27</v>
      </c>
      <c r="T483" t="str">
        <f t="shared" si="53"/>
        <v>Feb</v>
      </c>
      <c r="U483" t="str">
        <f t="shared" si="54"/>
        <v>Q1</v>
      </c>
      <c r="V483">
        <v>2018</v>
      </c>
    </row>
    <row r="484" spans="1:22">
      <c r="A484">
        <v>10583</v>
      </c>
      <c r="B484" t="s">
        <v>34</v>
      </c>
      <c r="C484">
        <f>1/COUNTIFS(SalesTable[SALES_REP],SalesTable[[#This Row],[SALES_REP]])</f>
        <v>5.3763440860215058E-3</v>
      </c>
      <c r="D484" t="s">
        <v>35</v>
      </c>
      <c r="E484" t="s">
        <v>51</v>
      </c>
      <c r="F484" t="str">
        <f t="shared" si="49"/>
        <v>Grand Malt</v>
      </c>
      <c r="G484">
        <f>1/COUNTIFS(SalesTable[[BRANDS ]],SalesTable[[#This Row],[BRANDS ]])</f>
        <v>6.7114093959731542E-3</v>
      </c>
      <c r="H484">
        <v>90</v>
      </c>
      <c r="I484">
        <v>150</v>
      </c>
      <c r="J484">
        <v>794</v>
      </c>
      <c r="K484">
        <v>119100</v>
      </c>
      <c r="L484">
        <v>47640</v>
      </c>
      <c r="M484">
        <f t="shared" si="50"/>
        <v>0.4</v>
      </c>
      <c r="N484">
        <f t="shared" si="51"/>
        <v>166740</v>
      </c>
      <c r="O484" t="s">
        <v>31</v>
      </c>
      <c r="P484" t="str">
        <f t="shared" si="52"/>
        <v>Francophone</v>
      </c>
      <c r="Q484" t="s">
        <v>32</v>
      </c>
      <c r="R484" t="str">
        <f t="shared" si="55"/>
        <v>South South</v>
      </c>
      <c r="S484" t="s">
        <v>33</v>
      </c>
      <c r="T484" t="str">
        <f t="shared" si="53"/>
        <v>Mar</v>
      </c>
      <c r="U484" t="str">
        <f t="shared" si="54"/>
        <v>Q1</v>
      </c>
      <c r="V484">
        <v>2018</v>
      </c>
    </row>
    <row r="485" spans="1:22">
      <c r="A485">
        <v>10584</v>
      </c>
      <c r="B485" t="s">
        <v>54</v>
      </c>
      <c r="C485">
        <f>1/COUNTIFS(SalesTable[SALES_REP],SalesTable[[#This Row],[SALES_REP]])</f>
        <v>1.2658227848101266E-2</v>
      </c>
      <c r="D485" t="s">
        <v>55</v>
      </c>
      <c r="E485" t="s">
        <v>18</v>
      </c>
      <c r="F485" t="str">
        <f t="shared" si="49"/>
        <v>Trophy</v>
      </c>
      <c r="G485">
        <f>1/COUNTIFS(SalesTable[[BRANDS ]],SalesTable[[#This Row],[BRANDS ]])</f>
        <v>6.6666666666666671E-3</v>
      </c>
      <c r="H485">
        <v>150</v>
      </c>
      <c r="I485">
        <v>200</v>
      </c>
      <c r="J485">
        <v>974</v>
      </c>
      <c r="K485">
        <v>194800</v>
      </c>
      <c r="L485">
        <v>48700</v>
      </c>
      <c r="M485">
        <f t="shared" si="50"/>
        <v>0.25</v>
      </c>
      <c r="N485">
        <f t="shared" si="51"/>
        <v>243500</v>
      </c>
      <c r="O485" t="s">
        <v>37</v>
      </c>
      <c r="P485" t="str">
        <f t="shared" si="52"/>
        <v>Francophone</v>
      </c>
      <c r="Q485" t="s">
        <v>38</v>
      </c>
      <c r="R485" t="str">
        <f t="shared" si="55"/>
        <v>North West</v>
      </c>
      <c r="S485" t="s">
        <v>39</v>
      </c>
      <c r="T485" t="str">
        <f t="shared" si="53"/>
        <v>Apr</v>
      </c>
      <c r="U485" t="str">
        <f t="shared" si="54"/>
        <v>Q2</v>
      </c>
      <c r="V485">
        <v>2018</v>
      </c>
    </row>
    <row r="486" spans="1:22">
      <c r="A486">
        <v>10585</v>
      </c>
      <c r="B486" t="s">
        <v>34</v>
      </c>
      <c r="C486">
        <f>1/COUNTIFS(SalesTable[SALES_REP],SalesTable[[#This Row],[SALES_REP]])</f>
        <v>5.3763440860215058E-3</v>
      </c>
      <c r="D486" t="s">
        <v>35</v>
      </c>
      <c r="E486" t="s">
        <v>24</v>
      </c>
      <c r="F486" t="str">
        <f t="shared" si="49"/>
        <v>Budweiser</v>
      </c>
      <c r="G486">
        <f>1/COUNTIFS(SalesTable[[BRANDS ]],SalesTable[[#This Row],[BRANDS ]])</f>
        <v>6.6666666666666671E-3</v>
      </c>
      <c r="H486">
        <v>250</v>
      </c>
      <c r="I486">
        <v>500</v>
      </c>
      <c r="J486">
        <v>778</v>
      </c>
      <c r="K486">
        <v>389000</v>
      </c>
      <c r="L486">
        <v>194500</v>
      </c>
      <c r="M486">
        <f t="shared" si="50"/>
        <v>0.5</v>
      </c>
      <c r="N486">
        <f t="shared" si="51"/>
        <v>583500</v>
      </c>
      <c r="O486" t="s">
        <v>43</v>
      </c>
      <c r="P486" t="str">
        <f t="shared" si="52"/>
        <v>Francophone</v>
      </c>
      <c r="Q486" t="s">
        <v>44</v>
      </c>
      <c r="R486" t="str">
        <f t="shared" si="55"/>
        <v>North Central</v>
      </c>
      <c r="S486" t="s">
        <v>45</v>
      </c>
      <c r="T486" t="str">
        <f t="shared" si="53"/>
        <v>May</v>
      </c>
      <c r="U486" t="str">
        <f t="shared" si="54"/>
        <v>Q2</v>
      </c>
      <c r="V486">
        <v>2019</v>
      </c>
    </row>
    <row r="487" spans="1:22">
      <c r="A487">
        <v>10586</v>
      </c>
      <c r="B487" t="s">
        <v>60</v>
      </c>
      <c r="C487">
        <f>1/COUNTIFS(SalesTable[SALES_REP],SalesTable[[#This Row],[SALES_REP]])</f>
        <v>1.4492753623188406E-2</v>
      </c>
      <c r="D487" t="s">
        <v>61</v>
      </c>
      <c r="E487" t="s">
        <v>30</v>
      </c>
      <c r="F487" t="str">
        <f t="shared" si="49"/>
        <v>Castle Lite</v>
      </c>
      <c r="G487">
        <f>1/COUNTIFS(SalesTable[[BRANDS ]],SalesTable[[#This Row],[BRANDS ]])</f>
        <v>6.6666666666666671E-3</v>
      </c>
      <c r="H487">
        <v>180</v>
      </c>
      <c r="I487">
        <v>450</v>
      </c>
      <c r="J487">
        <v>939</v>
      </c>
      <c r="K487">
        <v>422550</v>
      </c>
      <c r="L487">
        <v>253530</v>
      </c>
      <c r="M487">
        <f t="shared" si="50"/>
        <v>0.6</v>
      </c>
      <c r="N487">
        <f t="shared" si="51"/>
        <v>676080</v>
      </c>
      <c r="O487" t="s">
        <v>19</v>
      </c>
      <c r="P487" t="str">
        <f t="shared" si="52"/>
        <v>Anglophone</v>
      </c>
      <c r="Q487" t="s">
        <v>47</v>
      </c>
      <c r="R487" t="str">
        <f t="shared" si="55"/>
        <v>North Central</v>
      </c>
      <c r="S487" t="s">
        <v>48</v>
      </c>
      <c r="T487" t="str">
        <f t="shared" si="53"/>
        <v>Jun</v>
      </c>
      <c r="U487" t="str">
        <f t="shared" si="54"/>
        <v>Q2</v>
      </c>
      <c r="V487">
        <v>2018</v>
      </c>
    </row>
    <row r="488" spans="1:22">
      <c r="A488">
        <v>10587</v>
      </c>
      <c r="B488" t="s">
        <v>66</v>
      </c>
      <c r="C488">
        <f>1/COUNTIFS(SalesTable[SALES_REP],SalesTable[[#This Row],[SALES_REP]])</f>
        <v>1.4492753623188406E-2</v>
      </c>
      <c r="D488" t="s">
        <v>67</v>
      </c>
      <c r="E488" t="s">
        <v>36</v>
      </c>
      <c r="F488" t="str">
        <f t="shared" si="49"/>
        <v>Eagle Lager</v>
      </c>
      <c r="G488">
        <f>1/COUNTIFS(SalesTable[[BRANDS ]],SalesTable[[#This Row],[BRANDS ]])</f>
        <v>6.6666666666666671E-3</v>
      </c>
      <c r="H488">
        <v>170</v>
      </c>
      <c r="I488">
        <v>250</v>
      </c>
      <c r="J488">
        <v>763</v>
      </c>
      <c r="K488">
        <v>190750</v>
      </c>
      <c r="L488">
        <v>61040</v>
      </c>
      <c r="M488">
        <f t="shared" si="50"/>
        <v>0.32</v>
      </c>
      <c r="N488">
        <f t="shared" si="51"/>
        <v>251790</v>
      </c>
      <c r="O488" t="s">
        <v>25</v>
      </c>
      <c r="P488" t="str">
        <f t="shared" si="52"/>
        <v>Anglophone</v>
      </c>
      <c r="Q488" t="s">
        <v>20</v>
      </c>
      <c r="R488" t="str">
        <f t="shared" si="55"/>
        <v>South East</v>
      </c>
      <c r="S488" t="s">
        <v>52</v>
      </c>
      <c r="T488" t="str">
        <f t="shared" si="53"/>
        <v>Jul</v>
      </c>
      <c r="U488" t="str">
        <f t="shared" si="54"/>
        <v>Q3</v>
      </c>
      <c r="V488">
        <v>2017</v>
      </c>
    </row>
    <row r="489" spans="1:22">
      <c r="A489">
        <v>10588</v>
      </c>
      <c r="B489" t="s">
        <v>64</v>
      </c>
      <c r="C489">
        <f>1/COUNTIFS(SalesTable[SALES_REP],SalesTable[[#This Row],[SALES_REP]])</f>
        <v>1.4492753623188406E-2</v>
      </c>
      <c r="D489" t="s">
        <v>65</v>
      </c>
      <c r="E489" t="s">
        <v>42</v>
      </c>
      <c r="F489" t="str">
        <f t="shared" si="49"/>
        <v>Hero</v>
      </c>
      <c r="G489">
        <f>1/COUNTIFS(SalesTable[[BRANDS ]],SalesTable[[#This Row],[BRANDS ]])</f>
        <v>6.7114093959731542E-3</v>
      </c>
      <c r="H489">
        <v>150</v>
      </c>
      <c r="I489">
        <v>200</v>
      </c>
      <c r="J489">
        <v>970</v>
      </c>
      <c r="K489">
        <v>194000</v>
      </c>
      <c r="L489">
        <v>48500</v>
      </c>
      <c r="M489">
        <f t="shared" si="50"/>
        <v>0.25</v>
      </c>
      <c r="N489">
        <f t="shared" si="51"/>
        <v>242500</v>
      </c>
      <c r="O489" t="s">
        <v>31</v>
      </c>
      <c r="P489" t="str">
        <f t="shared" si="52"/>
        <v>Francophone</v>
      </c>
      <c r="Q489" t="s">
        <v>26</v>
      </c>
      <c r="R489" t="str">
        <f t="shared" si="55"/>
        <v>West</v>
      </c>
      <c r="S489" t="s">
        <v>53</v>
      </c>
      <c r="T489" t="str">
        <f t="shared" si="53"/>
        <v>Aug</v>
      </c>
      <c r="U489" t="str">
        <f t="shared" si="54"/>
        <v>Q3</v>
      </c>
      <c r="V489">
        <v>2019</v>
      </c>
    </row>
    <row r="490" spans="1:22">
      <c r="A490">
        <v>10589</v>
      </c>
      <c r="B490" t="s">
        <v>60</v>
      </c>
      <c r="C490">
        <f>1/COUNTIFS(SalesTable[SALES_REP],SalesTable[[#This Row],[SALES_REP]])</f>
        <v>1.4492753623188406E-2</v>
      </c>
      <c r="D490" t="s">
        <v>61</v>
      </c>
      <c r="E490" t="s">
        <v>46</v>
      </c>
      <c r="F490" t="str">
        <f t="shared" si="49"/>
        <v>Beta Malt</v>
      </c>
      <c r="G490">
        <f>1/COUNTIFS(SalesTable[[BRANDS ]],SalesTable[[#This Row],[BRANDS ]])</f>
        <v>6.7114093959731542E-3</v>
      </c>
      <c r="H490">
        <v>80</v>
      </c>
      <c r="I490">
        <v>150</v>
      </c>
      <c r="J490">
        <v>808</v>
      </c>
      <c r="K490">
        <v>121200</v>
      </c>
      <c r="L490">
        <v>56560</v>
      </c>
      <c r="M490">
        <f t="shared" si="50"/>
        <v>0.46666666666666667</v>
      </c>
      <c r="N490">
        <f t="shared" si="51"/>
        <v>177760</v>
      </c>
      <c r="O490" t="s">
        <v>37</v>
      </c>
      <c r="P490" t="str">
        <f t="shared" si="52"/>
        <v>Francophone</v>
      </c>
      <c r="Q490" t="s">
        <v>32</v>
      </c>
      <c r="R490" t="str">
        <f t="shared" si="55"/>
        <v>South South</v>
      </c>
      <c r="S490" t="s">
        <v>56</v>
      </c>
      <c r="T490" t="str">
        <f t="shared" si="53"/>
        <v>Sep</v>
      </c>
      <c r="U490" t="str">
        <f t="shared" si="54"/>
        <v>Q3</v>
      </c>
      <c r="V490">
        <v>2017</v>
      </c>
    </row>
    <row r="491" spans="1:22">
      <c r="A491">
        <v>10590</v>
      </c>
      <c r="B491" t="s">
        <v>22</v>
      </c>
      <c r="C491">
        <f>1/COUNTIFS(SalesTable[SALES_REP],SalesTable[[#This Row],[SALES_REP]])</f>
        <v>8.4745762711864406E-3</v>
      </c>
      <c r="D491" t="s">
        <v>23</v>
      </c>
      <c r="E491" t="s">
        <v>51</v>
      </c>
      <c r="F491" t="str">
        <f t="shared" si="49"/>
        <v>Grand Malt</v>
      </c>
      <c r="G491">
        <f>1/COUNTIFS(SalesTable[[BRANDS ]],SalesTable[[#This Row],[BRANDS ]])</f>
        <v>6.7114093959731542E-3</v>
      </c>
      <c r="H491">
        <v>90</v>
      </c>
      <c r="I491">
        <v>150</v>
      </c>
      <c r="J491">
        <v>952</v>
      </c>
      <c r="K491">
        <v>142800</v>
      </c>
      <c r="L491">
        <v>57120</v>
      </c>
      <c r="M491">
        <f t="shared" si="50"/>
        <v>0.4</v>
      </c>
      <c r="N491">
        <f t="shared" si="51"/>
        <v>199920</v>
      </c>
      <c r="O491" t="s">
        <v>43</v>
      </c>
      <c r="P491" t="str">
        <f t="shared" si="52"/>
        <v>Francophone</v>
      </c>
      <c r="Q491" t="s">
        <v>38</v>
      </c>
      <c r="R491" t="str">
        <f t="shared" si="55"/>
        <v>North West</v>
      </c>
      <c r="S491" t="s">
        <v>59</v>
      </c>
      <c r="T491" t="str">
        <f t="shared" si="53"/>
        <v>Oct</v>
      </c>
      <c r="U491" t="str">
        <f t="shared" si="54"/>
        <v>Q4</v>
      </c>
      <c r="V491">
        <v>2019</v>
      </c>
    </row>
    <row r="492" spans="1:22">
      <c r="A492">
        <v>10591</v>
      </c>
      <c r="B492" t="s">
        <v>64</v>
      </c>
      <c r="C492">
        <f>1/COUNTIFS(SalesTable[SALES_REP],SalesTable[[#This Row],[SALES_REP]])</f>
        <v>1.4492753623188406E-2</v>
      </c>
      <c r="D492" t="s">
        <v>65</v>
      </c>
      <c r="E492" t="s">
        <v>18</v>
      </c>
      <c r="F492" t="str">
        <f t="shared" si="49"/>
        <v>Trophy</v>
      </c>
      <c r="G492">
        <f>1/COUNTIFS(SalesTable[[BRANDS ]],SalesTable[[#This Row],[BRANDS ]])</f>
        <v>6.6666666666666671E-3</v>
      </c>
      <c r="H492">
        <v>150</v>
      </c>
      <c r="I492">
        <v>200</v>
      </c>
      <c r="J492">
        <v>918</v>
      </c>
      <c r="K492">
        <v>183600</v>
      </c>
      <c r="L492">
        <v>45900</v>
      </c>
      <c r="M492">
        <f t="shared" si="50"/>
        <v>0.25</v>
      </c>
      <c r="N492">
        <f t="shared" si="51"/>
        <v>229500</v>
      </c>
      <c r="O492" t="s">
        <v>19</v>
      </c>
      <c r="P492" t="str">
        <f t="shared" si="52"/>
        <v>Anglophone</v>
      </c>
      <c r="Q492" t="s">
        <v>44</v>
      </c>
      <c r="R492" t="str">
        <f t="shared" si="55"/>
        <v>North Central</v>
      </c>
      <c r="S492" t="s">
        <v>62</v>
      </c>
      <c r="T492" t="str">
        <f t="shared" si="53"/>
        <v>Nov</v>
      </c>
      <c r="U492" t="str">
        <f t="shared" si="54"/>
        <v>Q4</v>
      </c>
      <c r="V492">
        <v>2019</v>
      </c>
    </row>
    <row r="493" spans="1:22">
      <c r="A493">
        <v>10592</v>
      </c>
      <c r="B493" t="s">
        <v>34</v>
      </c>
      <c r="C493">
        <f>1/COUNTIFS(SalesTable[SALES_REP],SalesTable[[#This Row],[SALES_REP]])</f>
        <v>5.3763440860215058E-3</v>
      </c>
      <c r="D493" t="s">
        <v>35</v>
      </c>
      <c r="E493" t="s">
        <v>24</v>
      </c>
      <c r="F493" t="str">
        <f t="shared" si="49"/>
        <v>Budweiser</v>
      </c>
      <c r="G493">
        <f>1/COUNTIFS(SalesTable[[BRANDS ]],SalesTable[[#This Row],[BRANDS ]])</f>
        <v>6.6666666666666671E-3</v>
      </c>
      <c r="H493">
        <v>250</v>
      </c>
      <c r="I493">
        <v>500</v>
      </c>
      <c r="J493">
        <v>934</v>
      </c>
      <c r="K493">
        <v>467000</v>
      </c>
      <c r="L493">
        <v>233500</v>
      </c>
      <c r="M493">
        <f t="shared" si="50"/>
        <v>0.5</v>
      </c>
      <c r="N493">
        <f t="shared" si="51"/>
        <v>700500</v>
      </c>
      <c r="O493" t="s">
        <v>25</v>
      </c>
      <c r="P493" t="str">
        <f t="shared" si="52"/>
        <v>Anglophone</v>
      </c>
      <c r="Q493" t="s">
        <v>47</v>
      </c>
      <c r="R493" t="str">
        <f t="shared" si="55"/>
        <v>North Central</v>
      </c>
      <c r="S493" t="s">
        <v>63</v>
      </c>
      <c r="T493" t="str">
        <f t="shared" si="53"/>
        <v>Dec</v>
      </c>
      <c r="U493" t="str">
        <f t="shared" si="54"/>
        <v>Q4</v>
      </c>
      <c r="V493">
        <v>2018</v>
      </c>
    </row>
    <row r="494" spans="1:22">
      <c r="A494">
        <v>10593</v>
      </c>
      <c r="B494" t="s">
        <v>28</v>
      </c>
      <c r="C494">
        <f>1/COUNTIFS(SalesTable[SALES_REP],SalesTable[[#This Row],[SALES_REP]])</f>
        <v>9.3457943925233638E-3</v>
      </c>
      <c r="D494" t="s">
        <v>29</v>
      </c>
      <c r="E494" t="s">
        <v>30</v>
      </c>
      <c r="F494" t="str">
        <f t="shared" si="49"/>
        <v>Castle Lite</v>
      </c>
      <c r="G494">
        <f>1/COUNTIFS(SalesTable[[BRANDS ]],SalesTable[[#This Row],[BRANDS ]])</f>
        <v>6.6666666666666671E-3</v>
      </c>
      <c r="H494">
        <v>180</v>
      </c>
      <c r="I494">
        <v>450</v>
      </c>
      <c r="J494">
        <v>753</v>
      </c>
      <c r="K494">
        <v>338850</v>
      </c>
      <c r="L494">
        <v>203310</v>
      </c>
      <c r="M494">
        <f t="shared" si="50"/>
        <v>0.6</v>
      </c>
      <c r="N494">
        <f t="shared" si="51"/>
        <v>542160</v>
      </c>
      <c r="O494" t="s">
        <v>31</v>
      </c>
      <c r="P494" t="str">
        <f t="shared" si="52"/>
        <v>Francophone</v>
      </c>
      <c r="Q494" t="s">
        <v>20</v>
      </c>
      <c r="R494" t="str">
        <f t="shared" si="55"/>
        <v>South East</v>
      </c>
      <c r="S494" t="s">
        <v>21</v>
      </c>
      <c r="T494" t="str">
        <f t="shared" si="53"/>
        <v>Jan</v>
      </c>
      <c r="U494" t="str">
        <f t="shared" si="54"/>
        <v>Q1</v>
      </c>
      <c r="V494">
        <v>2019</v>
      </c>
    </row>
    <row r="495" spans="1:22">
      <c r="A495">
        <v>10594</v>
      </c>
      <c r="B495" t="s">
        <v>16</v>
      </c>
      <c r="C495">
        <f>1/COUNTIFS(SalesTable[SALES_REP],SalesTable[[#This Row],[SALES_REP]])</f>
        <v>7.3529411764705881E-3</v>
      </c>
      <c r="D495" t="s">
        <v>17</v>
      </c>
      <c r="E495" t="s">
        <v>36</v>
      </c>
      <c r="F495" t="str">
        <f t="shared" si="49"/>
        <v>Eagle Lager</v>
      </c>
      <c r="G495">
        <f>1/COUNTIFS(SalesTable[[BRANDS ]],SalesTable[[#This Row],[BRANDS ]])</f>
        <v>6.6666666666666671E-3</v>
      </c>
      <c r="H495">
        <v>170</v>
      </c>
      <c r="I495">
        <v>250</v>
      </c>
      <c r="J495">
        <v>740</v>
      </c>
      <c r="K495">
        <v>185000</v>
      </c>
      <c r="L495">
        <v>59200</v>
      </c>
      <c r="M495">
        <f t="shared" si="50"/>
        <v>0.32</v>
      </c>
      <c r="N495">
        <f t="shared" si="51"/>
        <v>244200</v>
      </c>
      <c r="O495" t="s">
        <v>37</v>
      </c>
      <c r="P495" t="str">
        <f t="shared" si="52"/>
        <v>Francophone</v>
      </c>
      <c r="Q495" t="s">
        <v>26</v>
      </c>
      <c r="R495" t="str">
        <f t="shared" si="55"/>
        <v>West</v>
      </c>
      <c r="S495" t="s">
        <v>27</v>
      </c>
      <c r="T495" t="str">
        <f t="shared" si="53"/>
        <v>Feb</v>
      </c>
      <c r="U495" t="str">
        <f t="shared" si="54"/>
        <v>Q1</v>
      </c>
      <c r="V495">
        <v>2018</v>
      </c>
    </row>
    <row r="496" spans="1:22">
      <c r="A496">
        <v>10595</v>
      </c>
      <c r="B496" t="s">
        <v>40</v>
      </c>
      <c r="C496">
        <f>1/COUNTIFS(SalesTable[SALES_REP],SalesTable[[#This Row],[SALES_REP]])</f>
        <v>9.3457943925233638E-3</v>
      </c>
      <c r="D496" t="s">
        <v>41</v>
      </c>
      <c r="E496" t="s">
        <v>42</v>
      </c>
      <c r="F496" t="str">
        <f t="shared" si="49"/>
        <v>Hero</v>
      </c>
      <c r="G496">
        <f>1/COUNTIFS(SalesTable[[BRANDS ]],SalesTable[[#This Row],[BRANDS ]])</f>
        <v>6.7114093959731542E-3</v>
      </c>
      <c r="H496">
        <v>150</v>
      </c>
      <c r="I496">
        <v>200</v>
      </c>
      <c r="J496">
        <v>829</v>
      </c>
      <c r="K496">
        <v>165800</v>
      </c>
      <c r="L496">
        <v>41450</v>
      </c>
      <c r="M496">
        <f t="shared" si="50"/>
        <v>0.25</v>
      </c>
      <c r="N496">
        <f t="shared" si="51"/>
        <v>207250</v>
      </c>
      <c r="O496" t="s">
        <v>43</v>
      </c>
      <c r="P496" t="str">
        <f t="shared" si="52"/>
        <v>Francophone</v>
      </c>
      <c r="Q496" t="s">
        <v>32</v>
      </c>
      <c r="R496" t="str">
        <f t="shared" si="55"/>
        <v>South South</v>
      </c>
      <c r="S496" t="s">
        <v>33</v>
      </c>
      <c r="T496" t="str">
        <f t="shared" si="53"/>
        <v>Mar</v>
      </c>
      <c r="U496" t="str">
        <f t="shared" si="54"/>
        <v>Q1</v>
      </c>
      <c r="V496">
        <v>2018</v>
      </c>
    </row>
    <row r="497" spans="1:22">
      <c r="A497">
        <v>10596</v>
      </c>
      <c r="B497" t="s">
        <v>57</v>
      </c>
      <c r="C497">
        <f>1/COUNTIFS(SalesTable[SALES_REP],SalesTable[[#This Row],[SALES_REP]])</f>
        <v>2.0408163265306121E-2</v>
      </c>
      <c r="D497" t="s">
        <v>58</v>
      </c>
      <c r="E497" t="s">
        <v>46</v>
      </c>
      <c r="F497" t="str">
        <f t="shared" si="49"/>
        <v>Beta Malt</v>
      </c>
      <c r="G497">
        <f>1/COUNTIFS(SalesTable[[BRANDS ]],SalesTable[[#This Row],[BRANDS ]])</f>
        <v>6.7114093959731542E-3</v>
      </c>
      <c r="H497">
        <v>80</v>
      </c>
      <c r="I497">
        <v>150</v>
      </c>
      <c r="J497">
        <v>977</v>
      </c>
      <c r="K497">
        <v>146550</v>
      </c>
      <c r="L497">
        <v>68390</v>
      </c>
      <c r="M497">
        <f t="shared" si="50"/>
        <v>0.46666666666666667</v>
      </c>
      <c r="N497">
        <f t="shared" si="51"/>
        <v>214940</v>
      </c>
      <c r="O497" t="s">
        <v>19</v>
      </c>
      <c r="P497" t="str">
        <f t="shared" si="52"/>
        <v>Anglophone</v>
      </c>
      <c r="Q497" t="s">
        <v>38</v>
      </c>
      <c r="R497" t="str">
        <f t="shared" si="55"/>
        <v>North West</v>
      </c>
      <c r="S497" t="s">
        <v>39</v>
      </c>
      <c r="T497" t="str">
        <f t="shared" si="53"/>
        <v>Apr</v>
      </c>
      <c r="U497" t="str">
        <f t="shared" si="54"/>
        <v>Q2</v>
      </c>
      <c r="V497">
        <v>2018</v>
      </c>
    </row>
    <row r="498" spans="1:22">
      <c r="A498">
        <v>10597</v>
      </c>
      <c r="B498" t="s">
        <v>22</v>
      </c>
      <c r="C498">
        <f>1/COUNTIFS(SalesTable[SALES_REP],SalesTable[[#This Row],[SALES_REP]])</f>
        <v>8.4745762711864406E-3</v>
      </c>
      <c r="D498" t="s">
        <v>23</v>
      </c>
      <c r="E498" t="s">
        <v>51</v>
      </c>
      <c r="F498" t="str">
        <f t="shared" si="49"/>
        <v>Grand Malt</v>
      </c>
      <c r="G498">
        <f>1/COUNTIFS(SalesTable[[BRANDS ]],SalesTable[[#This Row],[BRANDS ]])</f>
        <v>6.7114093959731542E-3</v>
      </c>
      <c r="H498">
        <v>90</v>
      </c>
      <c r="I498">
        <v>150</v>
      </c>
      <c r="J498">
        <v>968</v>
      </c>
      <c r="K498">
        <v>145200</v>
      </c>
      <c r="L498">
        <v>58080</v>
      </c>
      <c r="M498">
        <f t="shared" si="50"/>
        <v>0.4</v>
      </c>
      <c r="N498">
        <f t="shared" si="51"/>
        <v>203280</v>
      </c>
      <c r="O498" t="s">
        <v>25</v>
      </c>
      <c r="P498" t="str">
        <f t="shared" si="52"/>
        <v>Anglophone</v>
      </c>
      <c r="Q498" t="s">
        <v>44</v>
      </c>
      <c r="R498" t="str">
        <f t="shared" si="55"/>
        <v>North Central</v>
      </c>
      <c r="S498" t="s">
        <v>45</v>
      </c>
      <c r="T498" t="str">
        <f t="shared" si="53"/>
        <v>May</v>
      </c>
      <c r="U498" t="str">
        <f t="shared" si="54"/>
        <v>Q2</v>
      </c>
      <c r="V498">
        <v>2018</v>
      </c>
    </row>
    <row r="499" spans="1:22">
      <c r="A499">
        <v>10598</v>
      </c>
      <c r="B499" t="s">
        <v>22</v>
      </c>
      <c r="C499">
        <f>1/COUNTIFS(SalesTable[SALES_REP],SalesTable[[#This Row],[SALES_REP]])</f>
        <v>8.4745762711864406E-3</v>
      </c>
      <c r="D499" t="s">
        <v>23</v>
      </c>
      <c r="E499" t="s">
        <v>18</v>
      </c>
      <c r="F499" t="str">
        <f t="shared" si="49"/>
        <v>Trophy</v>
      </c>
      <c r="G499">
        <f>1/COUNTIFS(SalesTable[[BRANDS ]],SalesTable[[#This Row],[BRANDS ]])</f>
        <v>6.6666666666666671E-3</v>
      </c>
      <c r="H499">
        <v>150</v>
      </c>
      <c r="I499">
        <v>200</v>
      </c>
      <c r="J499">
        <v>797</v>
      </c>
      <c r="K499">
        <v>159400</v>
      </c>
      <c r="L499">
        <v>39850</v>
      </c>
      <c r="M499">
        <f t="shared" si="50"/>
        <v>0.25</v>
      </c>
      <c r="N499">
        <f t="shared" si="51"/>
        <v>199250</v>
      </c>
      <c r="O499" t="s">
        <v>31</v>
      </c>
      <c r="P499" t="str">
        <f t="shared" si="52"/>
        <v>Francophone</v>
      </c>
      <c r="Q499" t="s">
        <v>47</v>
      </c>
      <c r="R499" t="str">
        <f t="shared" si="55"/>
        <v>North Central</v>
      </c>
      <c r="S499" t="s">
        <v>48</v>
      </c>
      <c r="T499" t="str">
        <f t="shared" si="53"/>
        <v>Jun</v>
      </c>
      <c r="U499" t="str">
        <f t="shared" si="54"/>
        <v>Q2</v>
      </c>
      <c r="V499">
        <v>2017</v>
      </c>
    </row>
    <row r="500" spans="1:22">
      <c r="A500">
        <v>10599</v>
      </c>
      <c r="B500" t="s">
        <v>66</v>
      </c>
      <c r="C500">
        <f>1/COUNTIFS(SalesTable[SALES_REP],SalesTable[[#This Row],[SALES_REP]])</f>
        <v>1.4492753623188406E-2</v>
      </c>
      <c r="D500" t="s">
        <v>67</v>
      </c>
      <c r="E500" t="s">
        <v>24</v>
      </c>
      <c r="F500" t="str">
        <f t="shared" si="49"/>
        <v>Budweiser</v>
      </c>
      <c r="G500">
        <f>1/COUNTIFS(SalesTable[[BRANDS ]],SalesTable[[#This Row],[BRANDS ]])</f>
        <v>6.6666666666666671E-3</v>
      </c>
      <c r="H500">
        <v>250</v>
      </c>
      <c r="I500">
        <v>500</v>
      </c>
      <c r="J500">
        <v>926</v>
      </c>
      <c r="K500">
        <v>463000</v>
      </c>
      <c r="L500">
        <v>231500</v>
      </c>
      <c r="M500">
        <f t="shared" si="50"/>
        <v>0.5</v>
      </c>
      <c r="N500">
        <f t="shared" si="51"/>
        <v>694500</v>
      </c>
      <c r="O500" t="s">
        <v>37</v>
      </c>
      <c r="P500" t="str">
        <f t="shared" si="52"/>
        <v>Francophone</v>
      </c>
      <c r="Q500" t="s">
        <v>20</v>
      </c>
      <c r="R500" t="str">
        <f t="shared" si="55"/>
        <v>South East</v>
      </c>
      <c r="S500" t="s">
        <v>52</v>
      </c>
      <c r="T500" t="str">
        <f t="shared" si="53"/>
        <v>Jul</v>
      </c>
      <c r="U500" t="str">
        <f t="shared" si="54"/>
        <v>Q3</v>
      </c>
      <c r="V500">
        <v>2018</v>
      </c>
    </row>
    <row r="501" spans="1:22">
      <c r="A501">
        <v>10600</v>
      </c>
      <c r="B501" t="s">
        <v>34</v>
      </c>
      <c r="C501">
        <f>1/COUNTIFS(SalesTable[SALES_REP],SalesTable[[#This Row],[SALES_REP]])</f>
        <v>5.3763440860215058E-3</v>
      </c>
      <c r="D501" t="s">
        <v>35</v>
      </c>
      <c r="E501" t="s">
        <v>30</v>
      </c>
      <c r="F501" t="str">
        <f t="shared" si="49"/>
        <v>Castle Lite</v>
      </c>
      <c r="G501">
        <f>1/COUNTIFS(SalesTable[[BRANDS ]],SalesTable[[#This Row],[BRANDS ]])</f>
        <v>6.6666666666666671E-3</v>
      </c>
      <c r="H501">
        <v>180</v>
      </c>
      <c r="I501">
        <v>450</v>
      </c>
      <c r="J501">
        <v>925</v>
      </c>
      <c r="K501">
        <v>416250</v>
      </c>
      <c r="L501">
        <v>249750</v>
      </c>
      <c r="M501">
        <f t="shared" si="50"/>
        <v>0.6</v>
      </c>
      <c r="N501">
        <f t="shared" si="51"/>
        <v>666000</v>
      </c>
      <c r="O501" t="s">
        <v>43</v>
      </c>
      <c r="P501" t="str">
        <f t="shared" si="52"/>
        <v>Francophone</v>
      </c>
      <c r="Q501" t="s">
        <v>26</v>
      </c>
      <c r="R501" t="str">
        <f t="shared" si="55"/>
        <v>West</v>
      </c>
      <c r="S501" t="s">
        <v>53</v>
      </c>
      <c r="T501" t="str">
        <f t="shared" si="53"/>
        <v>Aug</v>
      </c>
      <c r="U501" t="str">
        <f t="shared" si="54"/>
        <v>Q3</v>
      </c>
      <c r="V501">
        <v>2019</v>
      </c>
    </row>
    <row r="502" spans="1:22">
      <c r="A502">
        <v>10601</v>
      </c>
      <c r="B502" t="s">
        <v>54</v>
      </c>
      <c r="C502">
        <f>1/COUNTIFS(SalesTable[SALES_REP],SalesTable[[#This Row],[SALES_REP]])</f>
        <v>1.2658227848101266E-2</v>
      </c>
      <c r="D502" t="s">
        <v>55</v>
      </c>
      <c r="E502" t="s">
        <v>36</v>
      </c>
      <c r="F502" t="str">
        <f t="shared" si="49"/>
        <v>Eagle Lager</v>
      </c>
      <c r="G502">
        <f>1/COUNTIFS(SalesTable[[BRANDS ]],SalesTable[[#This Row],[BRANDS ]])</f>
        <v>6.6666666666666671E-3</v>
      </c>
      <c r="H502">
        <v>170</v>
      </c>
      <c r="I502">
        <v>250</v>
      </c>
      <c r="J502">
        <v>911</v>
      </c>
      <c r="K502">
        <v>227750</v>
      </c>
      <c r="L502">
        <v>72880</v>
      </c>
      <c r="M502">
        <f t="shared" si="50"/>
        <v>0.32</v>
      </c>
      <c r="N502">
        <f t="shared" si="51"/>
        <v>300630</v>
      </c>
      <c r="O502" t="s">
        <v>19</v>
      </c>
      <c r="P502" t="str">
        <f t="shared" si="52"/>
        <v>Anglophone</v>
      </c>
      <c r="Q502" t="s">
        <v>32</v>
      </c>
      <c r="R502" t="str">
        <f t="shared" si="55"/>
        <v>South South</v>
      </c>
      <c r="S502" t="s">
        <v>56</v>
      </c>
      <c r="T502" t="str">
        <f t="shared" si="53"/>
        <v>Sep</v>
      </c>
      <c r="U502" t="str">
        <f t="shared" si="54"/>
        <v>Q3</v>
      </c>
      <c r="V502">
        <v>2017</v>
      </c>
    </row>
    <row r="503" spans="1:22">
      <c r="A503">
        <v>10602</v>
      </c>
      <c r="B503" t="s">
        <v>66</v>
      </c>
      <c r="C503">
        <f>1/COUNTIFS(SalesTable[SALES_REP],SalesTable[[#This Row],[SALES_REP]])</f>
        <v>1.4492753623188406E-2</v>
      </c>
      <c r="D503" t="s">
        <v>67</v>
      </c>
      <c r="E503" t="s">
        <v>42</v>
      </c>
      <c r="F503" t="str">
        <f t="shared" si="49"/>
        <v>Hero</v>
      </c>
      <c r="G503">
        <f>1/COUNTIFS(SalesTable[[BRANDS ]],SalesTable[[#This Row],[BRANDS ]])</f>
        <v>6.7114093959731542E-3</v>
      </c>
      <c r="H503">
        <v>150</v>
      </c>
      <c r="I503">
        <v>200</v>
      </c>
      <c r="J503">
        <v>709</v>
      </c>
      <c r="K503">
        <v>141800</v>
      </c>
      <c r="L503">
        <v>35450</v>
      </c>
      <c r="M503">
        <f t="shared" si="50"/>
        <v>0.25</v>
      </c>
      <c r="N503">
        <f t="shared" si="51"/>
        <v>177250</v>
      </c>
      <c r="O503" t="s">
        <v>25</v>
      </c>
      <c r="P503" t="str">
        <f t="shared" si="52"/>
        <v>Anglophone</v>
      </c>
      <c r="Q503" t="s">
        <v>38</v>
      </c>
      <c r="R503" t="str">
        <f t="shared" si="55"/>
        <v>North West</v>
      </c>
      <c r="S503" t="s">
        <v>59</v>
      </c>
      <c r="T503" t="str">
        <f t="shared" si="53"/>
        <v>Oct</v>
      </c>
      <c r="U503" t="str">
        <f t="shared" si="54"/>
        <v>Q4</v>
      </c>
      <c r="V503">
        <v>2017</v>
      </c>
    </row>
    <row r="504" spans="1:22">
      <c r="A504">
        <v>10603</v>
      </c>
      <c r="B504" t="s">
        <v>28</v>
      </c>
      <c r="C504">
        <f>1/COUNTIFS(SalesTable[SALES_REP],SalesTable[[#This Row],[SALES_REP]])</f>
        <v>9.3457943925233638E-3</v>
      </c>
      <c r="D504" t="s">
        <v>29</v>
      </c>
      <c r="E504" t="s">
        <v>46</v>
      </c>
      <c r="F504" t="str">
        <f t="shared" si="49"/>
        <v>Beta Malt</v>
      </c>
      <c r="G504">
        <f>1/COUNTIFS(SalesTable[[BRANDS ]],SalesTable[[#This Row],[BRANDS ]])</f>
        <v>6.7114093959731542E-3</v>
      </c>
      <c r="H504">
        <v>80</v>
      </c>
      <c r="I504">
        <v>150</v>
      </c>
      <c r="J504">
        <v>791</v>
      </c>
      <c r="K504">
        <v>118650</v>
      </c>
      <c r="L504">
        <v>55370</v>
      </c>
      <c r="M504">
        <f t="shared" si="50"/>
        <v>0.46666666666666667</v>
      </c>
      <c r="N504">
        <f t="shared" si="51"/>
        <v>174020</v>
      </c>
      <c r="O504" t="s">
        <v>31</v>
      </c>
      <c r="P504" t="str">
        <f t="shared" si="52"/>
        <v>Francophone</v>
      </c>
      <c r="Q504" t="s">
        <v>44</v>
      </c>
      <c r="R504" t="str">
        <f t="shared" si="55"/>
        <v>North Central</v>
      </c>
      <c r="S504" t="s">
        <v>62</v>
      </c>
      <c r="T504" t="str">
        <f t="shared" si="53"/>
        <v>Nov</v>
      </c>
      <c r="U504" t="str">
        <f t="shared" si="54"/>
        <v>Q4</v>
      </c>
      <c r="V504">
        <v>2019</v>
      </c>
    </row>
    <row r="505" spans="1:22">
      <c r="A505">
        <v>10604</v>
      </c>
      <c r="B505" t="s">
        <v>22</v>
      </c>
      <c r="C505">
        <f>1/COUNTIFS(SalesTable[SALES_REP],SalesTable[[#This Row],[SALES_REP]])</f>
        <v>8.4745762711864406E-3</v>
      </c>
      <c r="D505" t="s">
        <v>23</v>
      </c>
      <c r="E505" t="s">
        <v>51</v>
      </c>
      <c r="F505" t="str">
        <f t="shared" si="49"/>
        <v>Grand Malt</v>
      </c>
      <c r="G505">
        <f>1/COUNTIFS(SalesTable[[BRANDS ]],SalesTable[[#This Row],[BRANDS ]])</f>
        <v>6.7114093959731542E-3</v>
      </c>
      <c r="H505">
        <v>90</v>
      </c>
      <c r="I505">
        <v>150</v>
      </c>
      <c r="J505">
        <v>702</v>
      </c>
      <c r="K505">
        <v>105300</v>
      </c>
      <c r="L505">
        <v>42120</v>
      </c>
      <c r="M505">
        <f t="shared" si="50"/>
        <v>0.4</v>
      </c>
      <c r="N505">
        <f t="shared" si="51"/>
        <v>147420</v>
      </c>
      <c r="O505" t="s">
        <v>37</v>
      </c>
      <c r="P505" t="str">
        <f t="shared" si="52"/>
        <v>Francophone</v>
      </c>
      <c r="Q505" t="s">
        <v>47</v>
      </c>
      <c r="R505" t="str">
        <f t="shared" si="55"/>
        <v>North Central</v>
      </c>
      <c r="S505" t="s">
        <v>63</v>
      </c>
      <c r="T505" t="str">
        <f t="shared" si="53"/>
        <v>Dec</v>
      </c>
      <c r="U505" t="str">
        <f t="shared" si="54"/>
        <v>Q4</v>
      </c>
      <c r="V505">
        <v>2018</v>
      </c>
    </row>
    <row r="506" spans="1:22">
      <c r="A506">
        <v>10605</v>
      </c>
      <c r="B506" t="s">
        <v>28</v>
      </c>
      <c r="C506">
        <f>1/COUNTIFS(SalesTable[SALES_REP],SalesTable[[#This Row],[SALES_REP]])</f>
        <v>9.3457943925233638E-3</v>
      </c>
      <c r="D506" t="s">
        <v>29</v>
      </c>
      <c r="E506" t="s">
        <v>18</v>
      </c>
      <c r="F506" t="str">
        <f t="shared" si="49"/>
        <v>Trophy</v>
      </c>
      <c r="G506">
        <f>1/COUNTIFS(SalesTable[[BRANDS ]],SalesTable[[#This Row],[BRANDS ]])</f>
        <v>6.6666666666666671E-3</v>
      </c>
      <c r="H506">
        <v>150</v>
      </c>
      <c r="I506">
        <v>200</v>
      </c>
      <c r="J506">
        <v>922</v>
      </c>
      <c r="K506">
        <v>184400</v>
      </c>
      <c r="L506">
        <v>46100</v>
      </c>
      <c r="M506">
        <f t="shared" si="50"/>
        <v>0.25</v>
      </c>
      <c r="N506">
        <f t="shared" si="51"/>
        <v>230500</v>
      </c>
      <c r="O506" t="s">
        <v>43</v>
      </c>
      <c r="P506" t="str">
        <f t="shared" si="52"/>
        <v>Francophone</v>
      </c>
      <c r="Q506" t="s">
        <v>20</v>
      </c>
      <c r="R506" t="str">
        <f t="shared" si="55"/>
        <v>South East</v>
      </c>
      <c r="S506" t="s">
        <v>21</v>
      </c>
      <c r="T506" t="str">
        <f t="shared" si="53"/>
        <v>Jan</v>
      </c>
      <c r="U506" t="str">
        <f t="shared" si="54"/>
        <v>Q1</v>
      </c>
      <c r="V506">
        <v>2017</v>
      </c>
    </row>
    <row r="507" spans="1:22">
      <c r="A507">
        <v>10606</v>
      </c>
      <c r="B507" t="s">
        <v>49</v>
      </c>
      <c r="C507">
        <f>1/COUNTIFS(SalesTable[SALES_REP],SalesTable[[#This Row],[SALES_REP]])</f>
        <v>1.7241379310344827E-2</v>
      </c>
      <c r="D507" t="s">
        <v>50</v>
      </c>
      <c r="E507" t="s">
        <v>24</v>
      </c>
      <c r="F507" t="str">
        <f t="shared" si="49"/>
        <v>Budweiser</v>
      </c>
      <c r="G507">
        <f>1/COUNTIFS(SalesTable[[BRANDS ]],SalesTable[[#This Row],[BRANDS ]])</f>
        <v>6.6666666666666671E-3</v>
      </c>
      <c r="H507">
        <v>250</v>
      </c>
      <c r="I507">
        <v>500</v>
      </c>
      <c r="J507">
        <v>957</v>
      </c>
      <c r="K507">
        <v>478500</v>
      </c>
      <c r="L507">
        <v>239250</v>
      </c>
      <c r="M507">
        <f t="shared" si="50"/>
        <v>0.5</v>
      </c>
      <c r="N507">
        <f t="shared" si="51"/>
        <v>717750</v>
      </c>
      <c r="O507" t="s">
        <v>19</v>
      </c>
      <c r="P507" t="str">
        <f t="shared" si="52"/>
        <v>Anglophone</v>
      </c>
      <c r="Q507" t="s">
        <v>26</v>
      </c>
      <c r="R507" t="str">
        <f t="shared" si="55"/>
        <v>West</v>
      </c>
      <c r="S507" t="s">
        <v>27</v>
      </c>
      <c r="T507" t="str">
        <f t="shared" si="53"/>
        <v>Feb</v>
      </c>
      <c r="U507" t="str">
        <f t="shared" si="54"/>
        <v>Q1</v>
      </c>
      <c r="V507">
        <v>2019</v>
      </c>
    </row>
    <row r="508" spans="1:22">
      <c r="A508">
        <v>10607</v>
      </c>
      <c r="B508" t="s">
        <v>40</v>
      </c>
      <c r="C508">
        <f>1/COUNTIFS(SalesTable[SALES_REP],SalesTable[[#This Row],[SALES_REP]])</f>
        <v>9.3457943925233638E-3</v>
      </c>
      <c r="D508" t="s">
        <v>41</v>
      </c>
      <c r="E508" t="s">
        <v>30</v>
      </c>
      <c r="F508" t="str">
        <f t="shared" si="49"/>
        <v>Castle Lite</v>
      </c>
      <c r="G508">
        <f>1/COUNTIFS(SalesTable[[BRANDS ]],SalesTable[[#This Row],[BRANDS ]])</f>
        <v>6.6666666666666671E-3</v>
      </c>
      <c r="H508">
        <v>180</v>
      </c>
      <c r="I508">
        <v>450</v>
      </c>
      <c r="J508">
        <v>811</v>
      </c>
      <c r="K508">
        <v>364950</v>
      </c>
      <c r="L508">
        <v>218970</v>
      </c>
      <c r="M508">
        <f t="shared" si="50"/>
        <v>0.6</v>
      </c>
      <c r="N508">
        <f t="shared" si="51"/>
        <v>583920</v>
      </c>
      <c r="O508" t="s">
        <v>25</v>
      </c>
      <c r="P508" t="str">
        <f t="shared" si="52"/>
        <v>Anglophone</v>
      </c>
      <c r="Q508" t="s">
        <v>32</v>
      </c>
      <c r="R508" t="str">
        <f t="shared" si="55"/>
        <v>South South</v>
      </c>
      <c r="S508" t="s">
        <v>33</v>
      </c>
      <c r="T508" t="str">
        <f t="shared" si="53"/>
        <v>Mar</v>
      </c>
      <c r="U508" t="str">
        <f t="shared" si="54"/>
        <v>Q1</v>
      </c>
      <c r="V508">
        <v>2017</v>
      </c>
    </row>
    <row r="509" spans="1:22">
      <c r="A509">
        <v>10608</v>
      </c>
      <c r="B509" t="s">
        <v>16</v>
      </c>
      <c r="C509">
        <f>1/COUNTIFS(SalesTable[SALES_REP],SalesTable[[#This Row],[SALES_REP]])</f>
        <v>7.3529411764705881E-3</v>
      </c>
      <c r="D509" t="s">
        <v>17</v>
      </c>
      <c r="E509" t="s">
        <v>36</v>
      </c>
      <c r="F509" t="str">
        <f t="shared" si="49"/>
        <v>Eagle Lager</v>
      </c>
      <c r="G509">
        <f>1/COUNTIFS(SalesTable[[BRANDS ]],SalesTable[[#This Row],[BRANDS ]])</f>
        <v>6.6666666666666671E-3</v>
      </c>
      <c r="H509">
        <v>170</v>
      </c>
      <c r="I509">
        <v>250</v>
      </c>
      <c r="J509">
        <v>776</v>
      </c>
      <c r="K509">
        <v>194000</v>
      </c>
      <c r="L509">
        <v>62080</v>
      </c>
      <c r="M509">
        <f t="shared" si="50"/>
        <v>0.32</v>
      </c>
      <c r="N509">
        <f t="shared" si="51"/>
        <v>256080</v>
      </c>
      <c r="O509" t="s">
        <v>31</v>
      </c>
      <c r="P509" t="str">
        <f t="shared" si="52"/>
        <v>Francophone</v>
      </c>
      <c r="Q509" t="s">
        <v>38</v>
      </c>
      <c r="R509" t="str">
        <f t="shared" si="55"/>
        <v>North West</v>
      </c>
      <c r="S509" t="s">
        <v>39</v>
      </c>
      <c r="T509" t="str">
        <f t="shared" si="53"/>
        <v>Apr</v>
      </c>
      <c r="U509" t="str">
        <f t="shared" si="54"/>
        <v>Q2</v>
      </c>
      <c r="V509">
        <v>2018</v>
      </c>
    </row>
    <row r="510" spans="1:22">
      <c r="A510">
        <v>10609</v>
      </c>
      <c r="B510" t="s">
        <v>16</v>
      </c>
      <c r="C510">
        <f>1/COUNTIFS(SalesTable[SALES_REP],SalesTable[[#This Row],[SALES_REP]])</f>
        <v>7.3529411764705881E-3</v>
      </c>
      <c r="D510" t="s">
        <v>17</v>
      </c>
      <c r="E510" t="s">
        <v>42</v>
      </c>
      <c r="F510" t="str">
        <f t="shared" si="49"/>
        <v>Hero</v>
      </c>
      <c r="G510">
        <f>1/COUNTIFS(SalesTable[[BRANDS ]],SalesTable[[#This Row],[BRANDS ]])</f>
        <v>6.7114093959731542E-3</v>
      </c>
      <c r="H510">
        <v>150</v>
      </c>
      <c r="I510">
        <v>200</v>
      </c>
      <c r="J510">
        <v>998</v>
      </c>
      <c r="K510">
        <v>199600</v>
      </c>
      <c r="L510">
        <v>49900</v>
      </c>
      <c r="M510">
        <f t="shared" si="50"/>
        <v>0.25</v>
      </c>
      <c r="N510">
        <f t="shared" si="51"/>
        <v>249500</v>
      </c>
      <c r="O510" t="s">
        <v>37</v>
      </c>
      <c r="P510" t="str">
        <f t="shared" si="52"/>
        <v>Francophone</v>
      </c>
      <c r="Q510" t="s">
        <v>44</v>
      </c>
      <c r="R510" t="str">
        <f t="shared" si="55"/>
        <v>North Central</v>
      </c>
      <c r="S510" t="s">
        <v>45</v>
      </c>
      <c r="T510" t="str">
        <f t="shared" si="53"/>
        <v>May</v>
      </c>
      <c r="U510" t="str">
        <f t="shared" si="54"/>
        <v>Q2</v>
      </c>
      <c r="V510">
        <v>2018</v>
      </c>
    </row>
    <row r="511" spans="1:22">
      <c r="A511">
        <v>10610</v>
      </c>
      <c r="B511" t="s">
        <v>40</v>
      </c>
      <c r="C511">
        <f>1/COUNTIFS(SalesTable[SALES_REP],SalesTable[[#This Row],[SALES_REP]])</f>
        <v>9.3457943925233638E-3</v>
      </c>
      <c r="D511" t="s">
        <v>41</v>
      </c>
      <c r="E511" t="s">
        <v>46</v>
      </c>
      <c r="F511" t="str">
        <f t="shared" si="49"/>
        <v>Beta Malt</v>
      </c>
      <c r="G511">
        <f>1/COUNTIFS(SalesTable[[BRANDS ]],SalesTable[[#This Row],[BRANDS ]])</f>
        <v>6.7114093959731542E-3</v>
      </c>
      <c r="H511">
        <v>80</v>
      </c>
      <c r="I511">
        <v>150</v>
      </c>
      <c r="J511">
        <v>872</v>
      </c>
      <c r="K511">
        <v>130800</v>
      </c>
      <c r="L511">
        <v>61040</v>
      </c>
      <c r="M511">
        <f t="shared" si="50"/>
        <v>0.46666666666666667</v>
      </c>
      <c r="N511">
        <f t="shared" si="51"/>
        <v>191840</v>
      </c>
      <c r="O511" t="s">
        <v>43</v>
      </c>
      <c r="P511" t="str">
        <f t="shared" si="52"/>
        <v>Francophone</v>
      </c>
      <c r="Q511" t="s">
        <v>47</v>
      </c>
      <c r="R511" t="str">
        <f t="shared" si="55"/>
        <v>North Central</v>
      </c>
      <c r="S511" t="s">
        <v>48</v>
      </c>
      <c r="T511" t="str">
        <f t="shared" si="53"/>
        <v>Jun</v>
      </c>
      <c r="U511" t="str">
        <f t="shared" si="54"/>
        <v>Q2</v>
      </c>
      <c r="V511">
        <v>2017</v>
      </c>
    </row>
    <row r="512" spans="1:22">
      <c r="A512">
        <v>10611</v>
      </c>
      <c r="B512" t="s">
        <v>34</v>
      </c>
      <c r="C512">
        <f>1/COUNTIFS(SalesTable[SALES_REP],SalesTable[[#This Row],[SALES_REP]])</f>
        <v>5.3763440860215058E-3</v>
      </c>
      <c r="D512" t="s">
        <v>35</v>
      </c>
      <c r="E512" t="s">
        <v>51</v>
      </c>
      <c r="F512" t="str">
        <f t="shared" si="49"/>
        <v>Grand Malt</v>
      </c>
      <c r="G512">
        <f>1/COUNTIFS(SalesTable[[BRANDS ]],SalesTable[[#This Row],[BRANDS ]])</f>
        <v>6.7114093959731542E-3</v>
      </c>
      <c r="H512">
        <v>90</v>
      </c>
      <c r="I512">
        <v>150</v>
      </c>
      <c r="J512">
        <v>763</v>
      </c>
      <c r="K512">
        <v>114450</v>
      </c>
      <c r="L512">
        <v>45780</v>
      </c>
      <c r="M512">
        <f t="shared" si="50"/>
        <v>0.4</v>
      </c>
      <c r="N512">
        <f t="shared" si="51"/>
        <v>160230</v>
      </c>
      <c r="O512" t="s">
        <v>19</v>
      </c>
      <c r="P512" t="str">
        <f t="shared" si="52"/>
        <v>Anglophone</v>
      </c>
      <c r="Q512" t="s">
        <v>20</v>
      </c>
      <c r="R512" t="str">
        <f t="shared" si="55"/>
        <v>South East</v>
      </c>
      <c r="S512" t="s">
        <v>52</v>
      </c>
      <c r="T512" t="str">
        <f t="shared" si="53"/>
        <v>Jul</v>
      </c>
      <c r="U512" t="str">
        <f t="shared" si="54"/>
        <v>Q3</v>
      </c>
      <c r="V512">
        <v>2019</v>
      </c>
    </row>
    <row r="513" spans="1:22">
      <c r="A513">
        <v>10612</v>
      </c>
      <c r="B513" t="s">
        <v>54</v>
      </c>
      <c r="C513">
        <f>1/COUNTIFS(SalesTable[SALES_REP],SalesTable[[#This Row],[SALES_REP]])</f>
        <v>1.2658227848101266E-2</v>
      </c>
      <c r="D513" t="s">
        <v>55</v>
      </c>
      <c r="E513" t="s">
        <v>18</v>
      </c>
      <c r="F513" t="str">
        <f t="shared" si="49"/>
        <v>Trophy</v>
      </c>
      <c r="G513">
        <f>1/COUNTIFS(SalesTable[[BRANDS ]],SalesTable[[#This Row],[BRANDS ]])</f>
        <v>6.6666666666666671E-3</v>
      </c>
      <c r="H513">
        <v>150</v>
      </c>
      <c r="I513">
        <v>200</v>
      </c>
      <c r="J513">
        <v>822</v>
      </c>
      <c r="K513">
        <v>164400</v>
      </c>
      <c r="L513">
        <v>41100</v>
      </c>
      <c r="M513">
        <f t="shared" si="50"/>
        <v>0.25</v>
      </c>
      <c r="N513">
        <f t="shared" si="51"/>
        <v>205500</v>
      </c>
      <c r="O513" t="s">
        <v>25</v>
      </c>
      <c r="P513" t="str">
        <f t="shared" si="52"/>
        <v>Anglophone</v>
      </c>
      <c r="Q513" t="s">
        <v>26</v>
      </c>
      <c r="R513" t="str">
        <f t="shared" si="55"/>
        <v>West</v>
      </c>
      <c r="S513" t="s">
        <v>53</v>
      </c>
      <c r="T513" t="str">
        <f t="shared" si="53"/>
        <v>Aug</v>
      </c>
      <c r="U513" t="str">
        <f t="shared" si="54"/>
        <v>Q3</v>
      </c>
      <c r="V513">
        <v>2017</v>
      </c>
    </row>
    <row r="514" spans="1:22">
      <c r="A514">
        <v>10613</v>
      </c>
      <c r="B514" t="s">
        <v>66</v>
      </c>
      <c r="C514">
        <f>1/COUNTIFS(SalesTable[SALES_REP],SalesTable[[#This Row],[SALES_REP]])</f>
        <v>1.4492753623188406E-2</v>
      </c>
      <c r="D514" t="s">
        <v>67</v>
      </c>
      <c r="E514" t="s">
        <v>24</v>
      </c>
      <c r="F514" t="str">
        <f t="shared" ref="F514:F577" si="56">PROPER(E514)</f>
        <v>Budweiser</v>
      </c>
      <c r="G514">
        <f>1/COUNTIFS(SalesTable[[BRANDS ]],SalesTable[[#This Row],[BRANDS ]])</f>
        <v>6.6666666666666671E-3</v>
      </c>
      <c r="H514">
        <v>250</v>
      </c>
      <c r="I514">
        <v>500</v>
      </c>
      <c r="J514">
        <v>721</v>
      </c>
      <c r="K514">
        <v>360500</v>
      </c>
      <c r="L514">
        <v>180250</v>
      </c>
      <c r="M514">
        <f t="shared" ref="M514:M577" si="57">L514/K514</f>
        <v>0.5</v>
      </c>
      <c r="N514">
        <f t="shared" ref="N514:N577" si="58">SUM(K514,L514)</f>
        <v>540750</v>
      </c>
      <c r="O514" t="s">
        <v>31</v>
      </c>
      <c r="P514" t="str">
        <f t="shared" ref="P514:P577" si="59">IF(O514 = "Ghana", "Anglophone", IF(O514= "Nigeria", "Anglophone", "Francophone"))</f>
        <v>Francophone</v>
      </c>
      <c r="Q514" t="s">
        <v>32</v>
      </c>
      <c r="R514" t="str">
        <f t="shared" si="55"/>
        <v>South South</v>
      </c>
      <c r="S514" t="s">
        <v>56</v>
      </c>
      <c r="T514" t="str">
        <f t="shared" ref="T514:T577" si="60">LEFT(S514, 3)</f>
        <v>Sep</v>
      </c>
      <c r="U514" t="str">
        <f t="shared" ref="U514:U577" si="61">IF(S514="October","Q4",IF(S514="November","Q4",IF(S514="December","Q4",IF(S514="September", "Q3",IF(S514="August", "Q3", IF(S514="July", "Q3",IF(S514="June", "Q2",IF(S514="May", "Q2", IF(S514="April", "Q2","Q1")))))))))</f>
        <v>Q3</v>
      </c>
      <c r="V514">
        <v>2018</v>
      </c>
    </row>
    <row r="515" spans="1:22">
      <c r="A515">
        <v>10614</v>
      </c>
      <c r="B515" t="s">
        <v>28</v>
      </c>
      <c r="C515">
        <f>1/COUNTIFS(SalesTable[SALES_REP],SalesTable[[#This Row],[SALES_REP]])</f>
        <v>9.3457943925233638E-3</v>
      </c>
      <c r="D515" t="s">
        <v>29</v>
      </c>
      <c r="E515" t="s">
        <v>30</v>
      </c>
      <c r="F515" t="str">
        <f t="shared" si="56"/>
        <v>Castle Lite</v>
      </c>
      <c r="G515">
        <f>1/COUNTIFS(SalesTable[[BRANDS ]],SalesTable[[#This Row],[BRANDS ]])</f>
        <v>6.6666666666666671E-3</v>
      </c>
      <c r="H515">
        <v>180</v>
      </c>
      <c r="I515">
        <v>450</v>
      </c>
      <c r="J515">
        <v>890</v>
      </c>
      <c r="K515">
        <v>400500</v>
      </c>
      <c r="L515">
        <v>240300</v>
      </c>
      <c r="M515">
        <f t="shared" si="57"/>
        <v>0.6</v>
      </c>
      <c r="N515">
        <f t="shared" si="58"/>
        <v>640800</v>
      </c>
      <c r="O515" t="s">
        <v>37</v>
      </c>
      <c r="P515" t="str">
        <f t="shared" si="59"/>
        <v>Francophone</v>
      </c>
      <c r="Q515" t="s">
        <v>38</v>
      </c>
      <c r="R515" t="str">
        <f t="shared" ref="R515:R578" si="62">IF(Q515="Southeast","South East",IF(Q515="west","West",IF(Q515="southsouth","South South",IF(Q515="northwest","North West",IF(Q515="northeast","North East","North Central")))))</f>
        <v>North West</v>
      </c>
      <c r="S515" t="s">
        <v>59</v>
      </c>
      <c r="T515" t="str">
        <f t="shared" si="60"/>
        <v>Oct</v>
      </c>
      <c r="U515" t="str">
        <f t="shared" si="61"/>
        <v>Q4</v>
      </c>
      <c r="V515">
        <v>2017</v>
      </c>
    </row>
    <row r="516" spans="1:22">
      <c r="A516">
        <v>10615</v>
      </c>
      <c r="B516" t="s">
        <v>22</v>
      </c>
      <c r="C516">
        <f>1/COUNTIFS(SalesTable[SALES_REP],SalesTable[[#This Row],[SALES_REP]])</f>
        <v>8.4745762711864406E-3</v>
      </c>
      <c r="D516" t="s">
        <v>23</v>
      </c>
      <c r="E516" t="s">
        <v>36</v>
      </c>
      <c r="F516" t="str">
        <f t="shared" si="56"/>
        <v>Eagle Lager</v>
      </c>
      <c r="G516">
        <f>1/COUNTIFS(SalesTable[[BRANDS ]],SalesTable[[#This Row],[BRANDS ]])</f>
        <v>6.6666666666666671E-3</v>
      </c>
      <c r="H516">
        <v>170</v>
      </c>
      <c r="I516">
        <v>250</v>
      </c>
      <c r="J516">
        <v>860</v>
      </c>
      <c r="K516">
        <v>215000</v>
      </c>
      <c r="L516">
        <v>68800</v>
      </c>
      <c r="M516">
        <f t="shared" si="57"/>
        <v>0.32</v>
      </c>
      <c r="N516">
        <f t="shared" si="58"/>
        <v>283800</v>
      </c>
      <c r="O516" t="s">
        <v>43</v>
      </c>
      <c r="P516" t="str">
        <f t="shared" si="59"/>
        <v>Francophone</v>
      </c>
      <c r="Q516" t="s">
        <v>44</v>
      </c>
      <c r="R516" t="str">
        <f t="shared" si="62"/>
        <v>North Central</v>
      </c>
      <c r="S516" t="s">
        <v>62</v>
      </c>
      <c r="T516" t="str">
        <f t="shared" si="60"/>
        <v>Nov</v>
      </c>
      <c r="U516" t="str">
        <f t="shared" si="61"/>
        <v>Q4</v>
      </c>
      <c r="V516">
        <v>2019</v>
      </c>
    </row>
    <row r="517" spans="1:22">
      <c r="A517">
        <v>10616</v>
      </c>
      <c r="B517" t="s">
        <v>28</v>
      </c>
      <c r="C517">
        <f>1/COUNTIFS(SalesTable[SALES_REP],SalesTable[[#This Row],[SALES_REP]])</f>
        <v>9.3457943925233638E-3</v>
      </c>
      <c r="D517" t="s">
        <v>29</v>
      </c>
      <c r="E517" t="s">
        <v>42</v>
      </c>
      <c r="F517" t="str">
        <f t="shared" si="56"/>
        <v>Hero</v>
      </c>
      <c r="G517">
        <f>1/COUNTIFS(SalesTable[[BRANDS ]],SalesTable[[#This Row],[BRANDS ]])</f>
        <v>6.7114093959731542E-3</v>
      </c>
      <c r="H517">
        <v>150</v>
      </c>
      <c r="I517">
        <v>200</v>
      </c>
      <c r="J517">
        <v>824</v>
      </c>
      <c r="K517">
        <v>164800</v>
      </c>
      <c r="L517">
        <v>41200</v>
      </c>
      <c r="M517">
        <f t="shared" si="57"/>
        <v>0.25</v>
      </c>
      <c r="N517">
        <f t="shared" si="58"/>
        <v>206000</v>
      </c>
      <c r="O517" t="s">
        <v>19</v>
      </c>
      <c r="P517" t="str">
        <f t="shared" si="59"/>
        <v>Anglophone</v>
      </c>
      <c r="Q517" t="s">
        <v>47</v>
      </c>
      <c r="R517" t="str">
        <f t="shared" si="62"/>
        <v>North Central</v>
      </c>
      <c r="S517" t="s">
        <v>63</v>
      </c>
      <c r="T517" t="str">
        <f t="shared" si="60"/>
        <v>Dec</v>
      </c>
      <c r="U517" t="str">
        <f t="shared" si="61"/>
        <v>Q4</v>
      </c>
      <c r="V517">
        <v>2017</v>
      </c>
    </row>
    <row r="518" spans="1:22">
      <c r="A518">
        <v>10617</v>
      </c>
      <c r="B518" t="s">
        <v>49</v>
      </c>
      <c r="C518">
        <f>1/COUNTIFS(SalesTable[SALES_REP],SalesTable[[#This Row],[SALES_REP]])</f>
        <v>1.7241379310344827E-2</v>
      </c>
      <c r="D518" t="s">
        <v>50</v>
      </c>
      <c r="E518" t="s">
        <v>46</v>
      </c>
      <c r="F518" t="str">
        <f t="shared" si="56"/>
        <v>Beta Malt</v>
      </c>
      <c r="G518">
        <f>1/COUNTIFS(SalesTable[[BRANDS ]],SalesTable[[#This Row],[BRANDS ]])</f>
        <v>6.7114093959731542E-3</v>
      </c>
      <c r="H518">
        <v>80</v>
      </c>
      <c r="I518">
        <v>150</v>
      </c>
      <c r="J518">
        <v>916</v>
      </c>
      <c r="K518">
        <v>137400</v>
      </c>
      <c r="L518">
        <v>64120</v>
      </c>
      <c r="M518">
        <f t="shared" si="57"/>
        <v>0.46666666666666667</v>
      </c>
      <c r="N518">
        <f t="shared" si="58"/>
        <v>201520</v>
      </c>
      <c r="O518" t="s">
        <v>25</v>
      </c>
      <c r="P518" t="str">
        <f t="shared" si="59"/>
        <v>Anglophone</v>
      </c>
      <c r="Q518" t="s">
        <v>20</v>
      </c>
      <c r="R518" t="str">
        <f t="shared" si="62"/>
        <v>South East</v>
      </c>
      <c r="S518" t="s">
        <v>21</v>
      </c>
      <c r="T518" t="str">
        <f t="shared" si="60"/>
        <v>Jan</v>
      </c>
      <c r="U518" t="str">
        <f t="shared" si="61"/>
        <v>Q1</v>
      </c>
      <c r="V518">
        <v>2017</v>
      </c>
    </row>
    <row r="519" spans="1:22">
      <c r="A519">
        <v>10618</v>
      </c>
      <c r="B519" t="s">
        <v>40</v>
      </c>
      <c r="C519">
        <f>1/COUNTIFS(SalesTable[SALES_REP],SalesTable[[#This Row],[SALES_REP]])</f>
        <v>9.3457943925233638E-3</v>
      </c>
      <c r="D519" t="s">
        <v>41</v>
      </c>
      <c r="E519" t="s">
        <v>51</v>
      </c>
      <c r="F519" t="str">
        <f t="shared" si="56"/>
        <v>Grand Malt</v>
      </c>
      <c r="G519">
        <f>1/COUNTIFS(SalesTable[[BRANDS ]],SalesTable[[#This Row],[BRANDS ]])</f>
        <v>6.7114093959731542E-3</v>
      </c>
      <c r="H519">
        <v>90</v>
      </c>
      <c r="I519">
        <v>150</v>
      </c>
      <c r="J519">
        <v>855</v>
      </c>
      <c r="K519">
        <v>128250</v>
      </c>
      <c r="L519">
        <v>51300</v>
      </c>
      <c r="M519">
        <f t="shared" si="57"/>
        <v>0.4</v>
      </c>
      <c r="N519">
        <f t="shared" si="58"/>
        <v>179550</v>
      </c>
      <c r="O519" t="s">
        <v>31</v>
      </c>
      <c r="P519" t="str">
        <f t="shared" si="59"/>
        <v>Francophone</v>
      </c>
      <c r="Q519" t="s">
        <v>26</v>
      </c>
      <c r="R519" t="str">
        <f t="shared" si="62"/>
        <v>West</v>
      </c>
      <c r="S519" t="s">
        <v>27</v>
      </c>
      <c r="T519" t="str">
        <f t="shared" si="60"/>
        <v>Feb</v>
      </c>
      <c r="U519" t="str">
        <f t="shared" si="61"/>
        <v>Q1</v>
      </c>
      <c r="V519">
        <v>2019</v>
      </c>
    </row>
    <row r="520" spans="1:22">
      <c r="A520">
        <v>10619</v>
      </c>
      <c r="B520" t="s">
        <v>16</v>
      </c>
      <c r="C520">
        <f>1/COUNTIFS(SalesTable[SALES_REP],SalesTable[[#This Row],[SALES_REP]])</f>
        <v>7.3529411764705881E-3</v>
      </c>
      <c r="D520" t="s">
        <v>17</v>
      </c>
      <c r="E520" t="s">
        <v>18</v>
      </c>
      <c r="F520" t="str">
        <f t="shared" si="56"/>
        <v>Trophy</v>
      </c>
      <c r="G520">
        <f>1/COUNTIFS(SalesTable[[BRANDS ]],SalesTable[[#This Row],[BRANDS ]])</f>
        <v>6.6666666666666671E-3</v>
      </c>
      <c r="H520">
        <v>150</v>
      </c>
      <c r="I520">
        <v>200</v>
      </c>
      <c r="J520">
        <v>715</v>
      </c>
      <c r="K520">
        <v>143000</v>
      </c>
      <c r="L520">
        <v>35750</v>
      </c>
      <c r="M520">
        <f t="shared" si="57"/>
        <v>0.25</v>
      </c>
      <c r="N520">
        <f t="shared" si="58"/>
        <v>178750</v>
      </c>
      <c r="O520" t="s">
        <v>37</v>
      </c>
      <c r="P520" t="str">
        <f t="shared" si="59"/>
        <v>Francophone</v>
      </c>
      <c r="Q520" t="s">
        <v>32</v>
      </c>
      <c r="R520" t="str">
        <f t="shared" si="62"/>
        <v>South South</v>
      </c>
      <c r="S520" t="s">
        <v>33</v>
      </c>
      <c r="T520" t="str">
        <f t="shared" si="60"/>
        <v>Mar</v>
      </c>
      <c r="U520" t="str">
        <f t="shared" si="61"/>
        <v>Q1</v>
      </c>
      <c r="V520">
        <v>2018</v>
      </c>
    </row>
    <row r="521" spans="1:22">
      <c r="A521">
        <v>10620</v>
      </c>
      <c r="B521" t="s">
        <v>16</v>
      </c>
      <c r="C521">
        <f>1/COUNTIFS(SalesTable[SALES_REP],SalesTable[[#This Row],[SALES_REP]])</f>
        <v>7.3529411764705881E-3</v>
      </c>
      <c r="D521" t="s">
        <v>17</v>
      </c>
      <c r="E521" t="s">
        <v>24</v>
      </c>
      <c r="F521" t="str">
        <f t="shared" si="56"/>
        <v>Budweiser</v>
      </c>
      <c r="G521">
        <f>1/COUNTIFS(SalesTable[[BRANDS ]],SalesTable[[#This Row],[BRANDS ]])</f>
        <v>6.6666666666666671E-3</v>
      </c>
      <c r="H521">
        <v>250</v>
      </c>
      <c r="I521">
        <v>500</v>
      </c>
      <c r="J521">
        <v>940</v>
      </c>
      <c r="K521">
        <v>470000</v>
      </c>
      <c r="L521">
        <v>235000</v>
      </c>
      <c r="M521">
        <f t="shared" si="57"/>
        <v>0.5</v>
      </c>
      <c r="N521">
        <f t="shared" si="58"/>
        <v>705000</v>
      </c>
      <c r="O521" t="s">
        <v>43</v>
      </c>
      <c r="P521" t="str">
        <f t="shared" si="59"/>
        <v>Francophone</v>
      </c>
      <c r="Q521" t="s">
        <v>38</v>
      </c>
      <c r="R521" t="str">
        <f t="shared" si="62"/>
        <v>North West</v>
      </c>
      <c r="S521" t="s">
        <v>39</v>
      </c>
      <c r="T521" t="str">
        <f t="shared" si="60"/>
        <v>Apr</v>
      </c>
      <c r="U521" t="str">
        <f t="shared" si="61"/>
        <v>Q2</v>
      </c>
      <c r="V521">
        <v>2019</v>
      </c>
    </row>
    <row r="522" spans="1:22">
      <c r="A522">
        <v>10621</v>
      </c>
      <c r="B522" t="s">
        <v>40</v>
      </c>
      <c r="C522">
        <f>1/COUNTIFS(SalesTable[SALES_REP],SalesTable[[#This Row],[SALES_REP]])</f>
        <v>9.3457943925233638E-3</v>
      </c>
      <c r="D522" t="s">
        <v>41</v>
      </c>
      <c r="E522" t="s">
        <v>30</v>
      </c>
      <c r="F522" t="str">
        <f t="shared" si="56"/>
        <v>Castle Lite</v>
      </c>
      <c r="G522">
        <f>1/COUNTIFS(SalesTable[[BRANDS ]],SalesTable[[#This Row],[BRANDS ]])</f>
        <v>6.6666666666666671E-3</v>
      </c>
      <c r="H522">
        <v>180</v>
      </c>
      <c r="I522">
        <v>450</v>
      </c>
      <c r="J522">
        <v>847</v>
      </c>
      <c r="K522">
        <v>381150</v>
      </c>
      <c r="L522">
        <v>228690</v>
      </c>
      <c r="M522">
        <f t="shared" si="57"/>
        <v>0.6</v>
      </c>
      <c r="N522">
        <f t="shared" si="58"/>
        <v>609840</v>
      </c>
      <c r="O522" t="s">
        <v>19</v>
      </c>
      <c r="P522" t="str">
        <f t="shared" si="59"/>
        <v>Anglophone</v>
      </c>
      <c r="Q522" t="s">
        <v>44</v>
      </c>
      <c r="R522" t="str">
        <f t="shared" si="62"/>
        <v>North Central</v>
      </c>
      <c r="S522" t="s">
        <v>45</v>
      </c>
      <c r="T522" t="str">
        <f t="shared" si="60"/>
        <v>May</v>
      </c>
      <c r="U522" t="str">
        <f t="shared" si="61"/>
        <v>Q2</v>
      </c>
      <c r="V522">
        <v>2019</v>
      </c>
    </row>
    <row r="523" spans="1:22">
      <c r="A523">
        <v>10622</v>
      </c>
      <c r="B523" t="s">
        <v>16</v>
      </c>
      <c r="C523">
        <f>1/COUNTIFS(SalesTable[SALES_REP],SalesTable[[#This Row],[SALES_REP]])</f>
        <v>7.3529411764705881E-3</v>
      </c>
      <c r="D523" t="s">
        <v>17</v>
      </c>
      <c r="E523" t="s">
        <v>36</v>
      </c>
      <c r="F523" t="str">
        <f t="shared" si="56"/>
        <v>Eagle Lager</v>
      </c>
      <c r="G523">
        <f>1/COUNTIFS(SalesTable[[BRANDS ]],SalesTable[[#This Row],[BRANDS ]])</f>
        <v>6.6666666666666671E-3</v>
      </c>
      <c r="H523">
        <v>170</v>
      </c>
      <c r="I523">
        <v>250</v>
      </c>
      <c r="J523">
        <v>889</v>
      </c>
      <c r="K523">
        <v>222250</v>
      </c>
      <c r="L523">
        <v>71120</v>
      </c>
      <c r="M523">
        <f t="shared" si="57"/>
        <v>0.32</v>
      </c>
      <c r="N523">
        <f t="shared" si="58"/>
        <v>293370</v>
      </c>
      <c r="O523" t="s">
        <v>25</v>
      </c>
      <c r="P523" t="str">
        <f t="shared" si="59"/>
        <v>Anglophone</v>
      </c>
      <c r="Q523" t="s">
        <v>47</v>
      </c>
      <c r="R523" t="str">
        <f t="shared" si="62"/>
        <v>North Central</v>
      </c>
      <c r="S523" t="s">
        <v>48</v>
      </c>
      <c r="T523" t="str">
        <f t="shared" si="60"/>
        <v>Jun</v>
      </c>
      <c r="U523" t="str">
        <f t="shared" si="61"/>
        <v>Q2</v>
      </c>
      <c r="V523">
        <v>2017</v>
      </c>
    </row>
    <row r="524" spans="1:22">
      <c r="A524">
        <v>10623</v>
      </c>
      <c r="B524" t="s">
        <v>22</v>
      </c>
      <c r="C524">
        <f>1/COUNTIFS(SalesTable[SALES_REP],SalesTable[[#This Row],[SALES_REP]])</f>
        <v>8.4745762711864406E-3</v>
      </c>
      <c r="D524" t="s">
        <v>23</v>
      </c>
      <c r="E524" t="s">
        <v>42</v>
      </c>
      <c r="F524" t="str">
        <f t="shared" si="56"/>
        <v>Hero</v>
      </c>
      <c r="G524">
        <f>1/COUNTIFS(SalesTable[[BRANDS ]],SalesTable[[#This Row],[BRANDS ]])</f>
        <v>6.7114093959731542E-3</v>
      </c>
      <c r="H524">
        <v>150</v>
      </c>
      <c r="I524">
        <v>200</v>
      </c>
      <c r="J524">
        <v>928</v>
      </c>
      <c r="K524">
        <v>185600</v>
      </c>
      <c r="L524">
        <v>46400</v>
      </c>
      <c r="M524">
        <f t="shared" si="57"/>
        <v>0.25</v>
      </c>
      <c r="N524">
        <f t="shared" si="58"/>
        <v>232000</v>
      </c>
      <c r="O524" t="s">
        <v>31</v>
      </c>
      <c r="P524" t="str">
        <f t="shared" si="59"/>
        <v>Francophone</v>
      </c>
      <c r="Q524" t="s">
        <v>20</v>
      </c>
      <c r="R524" t="str">
        <f t="shared" si="62"/>
        <v>South East</v>
      </c>
      <c r="S524" t="s">
        <v>52</v>
      </c>
      <c r="T524" t="str">
        <f t="shared" si="60"/>
        <v>Jul</v>
      </c>
      <c r="U524" t="str">
        <f t="shared" si="61"/>
        <v>Q3</v>
      </c>
      <c r="V524">
        <v>2019</v>
      </c>
    </row>
    <row r="525" spans="1:22">
      <c r="A525">
        <v>10624</v>
      </c>
      <c r="B525" t="s">
        <v>28</v>
      </c>
      <c r="C525">
        <f>1/COUNTIFS(SalesTable[SALES_REP],SalesTable[[#This Row],[SALES_REP]])</f>
        <v>9.3457943925233638E-3</v>
      </c>
      <c r="D525" t="s">
        <v>29</v>
      </c>
      <c r="E525" t="s">
        <v>46</v>
      </c>
      <c r="F525" t="str">
        <f t="shared" si="56"/>
        <v>Beta Malt</v>
      </c>
      <c r="G525">
        <f>1/COUNTIFS(SalesTable[[BRANDS ]],SalesTable[[#This Row],[BRANDS ]])</f>
        <v>6.7114093959731542E-3</v>
      </c>
      <c r="H525">
        <v>80</v>
      </c>
      <c r="I525">
        <v>150</v>
      </c>
      <c r="J525">
        <v>943</v>
      </c>
      <c r="K525">
        <v>141450</v>
      </c>
      <c r="L525">
        <v>66010</v>
      </c>
      <c r="M525">
        <f t="shared" si="57"/>
        <v>0.46666666666666667</v>
      </c>
      <c r="N525">
        <f t="shared" si="58"/>
        <v>207460</v>
      </c>
      <c r="O525" t="s">
        <v>37</v>
      </c>
      <c r="P525" t="str">
        <f t="shared" si="59"/>
        <v>Francophone</v>
      </c>
      <c r="Q525" t="s">
        <v>26</v>
      </c>
      <c r="R525" t="str">
        <f t="shared" si="62"/>
        <v>West</v>
      </c>
      <c r="S525" t="s">
        <v>53</v>
      </c>
      <c r="T525" t="str">
        <f t="shared" si="60"/>
        <v>Aug</v>
      </c>
      <c r="U525" t="str">
        <f t="shared" si="61"/>
        <v>Q3</v>
      </c>
      <c r="V525">
        <v>2019</v>
      </c>
    </row>
    <row r="526" spans="1:22">
      <c r="A526">
        <v>10625</v>
      </c>
      <c r="B526" t="s">
        <v>34</v>
      </c>
      <c r="C526">
        <f>1/COUNTIFS(SalesTable[SALES_REP],SalesTable[[#This Row],[SALES_REP]])</f>
        <v>5.3763440860215058E-3</v>
      </c>
      <c r="D526" t="s">
        <v>35</v>
      </c>
      <c r="E526" t="s">
        <v>51</v>
      </c>
      <c r="F526" t="str">
        <f t="shared" si="56"/>
        <v>Grand Malt</v>
      </c>
      <c r="G526">
        <f>1/COUNTIFS(SalesTable[[BRANDS ]],SalesTable[[#This Row],[BRANDS ]])</f>
        <v>6.7114093959731542E-3</v>
      </c>
      <c r="H526">
        <v>90</v>
      </c>
      <c r="I526">
        <v>150</v>
      </c>
      <c r="J526">
        <v>716</v>
      </c>
      <c r="K526">
        <v>107400</v>
      </c>
      <c r="L526">
        <v>42960</v>
      </c>
      <c r="M526">
        <f t="shared" si="57"/>
        <v>0.4</v>
      </c>
      <c r="N526">
        <f t="shared" si="58"/>
        <v>150360</v>
      </c>
      <c r="O526" t="s">
        <v>43</v>
      </c>
      <c r="P526" t="str">
        <f t="shared" si="59"/>
        <v>Francophone</v>
      </c>
      <c r="Q526" t="s">
        <v>32</v>
      </c>
      <c r="R526" t="str">
        <f t="shared" si="62"/>
        <v>South South</v>
      </c>
      <c r="S526" t="s">
        <v>56</v>
      </c>
      <c r="T526" t="str">
        <f t="shared" si="60"/>
        <v>Sep</v>
      </c>
      <c r="U526" t="str">
        <f t="shared" si="61"/>
        <v>Q3</v>
      </c>
      <c r="V526">
        <v>2018</v>
      </c>
    </row>
    <row r="527" spans="1:22">
      <c r="A527">
        <v>10626</v>
      </c>
      <c r="B527" t="s">
        <v>40</v>
      </c>
      <c r="C527">
        <f>1/COUNTIFS(SalesTable[SALES_REP],SalesTable[[#This Row],[SALES_REP]])</f>
        <v>9.3457943925233638E-3</v>
      </c>
      <c r="D527" t="s">
        <v>41</v>
      </c>
      <c r="E527" t="s">
        <v>18</v>
      </c>
      <c r="F527" t="str">
        <f t="shared" si="56"/>
        <v>Trophy</v>
      </c>
      <c r="G527">
        <f>1/COUNTIFS(SalesTable[[BRANDS ]],SalesTable[[#This Row],[BRANDS ]])</f>
        <v>6.6666666666666671E-3</v>
      </c>
      <c r="H527">
        <v>150</v>
      </c>
      <c r="I527">
        <v>200</v>
      </c>
      <c r="J527">
        <v>757</v>
      </c>
      <c r="K527">
        <v>151400</v>
      </c>
      <c r="L527">
        <v>37850</v>
      </c>
      <c r="M527">
        <f t="shared" si="57"/>
        <v>0.25</v>
      </c>
      <c r="N527">
        <f t="shared" si="58"/>
        <v>189250</v>
      </c>
      <c r="O527" t="s">
        <v>19</v>
      </c>
      <c r="P527" t="str">
        <f t="shared" si="59"/>
        <v>Anglophone</v>
      </c>
      <c r="Q527" t="s">
        <v>38</v>
      </c>
      <c r="R527" t="str">
        <f t="shared" si="62"/>
        <v>North West</v>
      </c>
      <c r="S527" t="s">
        <v>59</v>
      </c>
      <c r="T527" t="str">
        <f t="shared" si="60"/>
        <v>Oct</v>
      </c>
      <c r="U527" t="str">
        <f t="shared" si="61"/>
        <v>Q4</v>
      </c>
      <c r="V527">
        <v>2018</v>
      </c>
    </row>
    <row r="528" spans="1:22">
      <c r="A528">
        <v>10627</v>
      </c>
      <c r="B528" t="s">
        <v>16</v>
      </c>
      <c r="C528">
        <f>1/COUNTIFS(SalesTable[SALES_REP],SalesTable[[#This Row],[SALES_REP]])</f>
        <v>7.3529411764705881E-3</v>
      </c>
      <c r="D528" t="s">
        <v>17</v>
      </c>
      <c r="E528" t="s">
        <v>24</v>
      </c>
      <c r="F528" t="str">
        <f t="shared" si="56"/>
        <v>Budweiser</v>
      </c>
      <c r="G528">
        <f>1/COUNTIFS(SalesTable[[BRANDS ]],SalesTable[[#This Row],[BRANDS ]])</f>
        <v>6.6666666666666671E-3</v>
      </c>
      <c r="H528">
        <v>250</v>
      </c>
      <c r="I528">
        <v>500</v>
      </c>
      <c r="J528">
        <v>795</v>
      </c>
      <c r="K528">
        <v>397500</v>
      </c>
      <c r="L528">
        <v>198750</v>
      </c>
      <c r="M528">
        <f t="shared" si="57"/>
        <v>0.5</v>
      </c>
      <c r="N528">
        <f t="shared" si="58"/>
        <v>596250</v>
      </c>
      <c r="O528" t="s">
        <v>25</v>
      </c>
      <c r="P528" t="str">
        <f t="shared" si="59"/>
        <v>Anglophone</v>
      </c>
      <c r="Q528" t="s">
        <v>44</v>
      </c>
      <c r="R528" t="str">
        <f t="shared" si="62"/>
        <v>North Central</v>
      </c>
      <c r="S528" t="s">
        <v>62</v>
      </c>
      <c r="T528" t="str">
        <f t="shared" si="60"/>
        <v>Nov</v>
      </c>
      <c r="U528" t="str">
        <f t="shared" si="61"/>
        <v>Q4</v>
      </c>
      <c r="V528">
        <v>2017</v>
      </c>
    </row>
    <row r="529" spans="1:22">
      <c r="A529">
        <v>10628</v>
      </c>
      <c r="B529" t="s">
        <v>49</v>
      </c>
      <c r="C529">
        <f>1/COUNTIFS(SalesTable[SALES_REP],SalesTable[[#This Row],[SALES_REP]])</f>
        <v>1.7241379310344827E-2</v>
      </c>
      <c r="D529" t="s">
        <v>50</v>
      </c>
      <c r="E529" t="s">
        <v>30</v>
      </c>
      <c r="F529" t="str">
        <f t="shared" si="56"/>
        <v>Castle Lite</v>
      </c>
      <c r="G529">
        <f>1/COUNTIFS(SalesTable[[BRANDS ]],SalesTable[[#This Row],[BRANDS ]])</f>
        <v>6.6666666666666671E-3</v>
      </c>
      <c r="H529">
        <v>180</v>
      </c>
      <c r="I529">
        <v>450</v>
      </c>
      <c r="J529">
        <v>940</v>
      </c>
      <c r="K529">
        <v>423000</v>
      </c>
      <c r="L529">
        <v>253800</v>
      </c>
      <c r="M529">
        <f t="shared" si="57"/>
        <v>0.6</v>
      </c>
      <c r="N529">
        <f t="shared" si="58"/>
        <v>676800</v>
      </c>
      <c r="O529" t="s">
        <v>31</v>
      </c>
      <c r="P529" t="str">
        <f t="shared" si="59"/>
        <v>Francophone</v>
      </c>
      <c r="Q529" t="s">
        <v>47</v>
      </c>
      <c r="R529" t="str">
        <f t="shared" si="62"/>
        <v>North Central</v>
      </c>
      <c r="S529" t="s">
        <v>63</v>
      </c>
      <c r="T529" t="str">
        <f t="shared" si="60"/>
        <v>Dec</v>
      </c>
      <c r="U529" t="str">
        <f t="shared" si="61"/>
        <v>Q4</v>
      </c>
      <c r="V529">
        <v>2019</v>
      </c>
    </row>
    <row r="530" spans="1:22">
      <c r="A530">
        <v>10629</v>
      </c>
      <c r="B530" t="s">
        <v>34</v>
      </c>
      <c r="C530">
        <f>1/COUNTIFS(SalesTable[SALES_REP],SalesTable[[#This Row],[SALES_REP]])</f>
        <v>5.3763440860215058E-3</v>
      </c>
      <c r="D530" t="s">
        <v>35</v>
      </c>
      <c r="E530" t="s">
        <v>36</v>
      </c>
      <c r="F530" t="str">
        <f t="shared" si="56"/>
        <v>Eagle Lager</v>
      </c>
      <c r="G530">
        <f>1/COUNTIFS(SalesTable[[BRANDS ]],SalesTable[[#This Row],[BRANDS ]])</f>
        <v>6.6666666666666671E-3</v>
      </c>
      <c r="H530">
        <v>170</v>
      </c>
      <c r="I530">
        <v>250</v>
      </c>
      <c r="J530">
        <v>899</v>
      </c>
      <c r="K530">
        <v>224750</v>
      </c>
      <c r="L530">
        <v>71920</v>
      </c>
      <c r="M530">
        <f t="shared" si="57"/>
        <v>0.32</v>
      </c>
      <c r="N530">
        <f t="shared" si="58"/>
        <v>296670</v>
      </c>
      <c r="O530" t="s">
        <v>37</v>
      </c>
      <c r="P530" t="str">
        <f t="shared" si="59"/>
        <v>Francophone</v>
      </c>
      <c r="Q530" t="s">
        <v>20</v>
      </c>
      <c r="R530" t="str">
        <f t="shared" si="62"/>
        <v>South East</v>
      </c>
      <c r="S530" t="s">
        <v>21</v>
      </c>
      <c r="T530" t="str">
        <f t="shared" si="60"/>
        <v>Jan</v>
      </c>
      <c r="U530" t="str">
        <f t="shared" si="61"/>
        <v>Q1</v>
      </c>
      <c r="V530">
        <v>2019</v>
      </c>
    </row>
    <row r="531" spans="1:22">
      <c r="A531">
        <v>10630</v>
      </c>
      <c r="B531" t="s">
        <v>54</v>
      </c>
      <c r="C531">
        <f>1/COUNTIFS(SalesTable[SALES_REP],SalesTable[[#This Row],[SALES_REP]])</f>
        <v>1.2658227848101266E-2</v>
      </c>
      <c r="D531" t="s">
        <v>55</v>
      </c>
      <c r="E531" t="s">
        <v>42</v>
      </c>
      <c r="F531" t="str">
        <f t="shared" si="56"/>
        <v>Hero</v>
      </c>
      <c r="G531">
        <f>1/COUNTIFS(SalesTable[[BRANDS ]],SalesTable[[#This Row],[BRANDS ]])</f>
        <v>6.7114093959731542E-3</v>
      </c>
      <c r="H531">
        <v>150</v>
      </c>
      <c r="I531">
        <v>200</v>
      </c>
      <c r="J531">
        <v>907</v>
      </c>
      <c r="K531">
        <v>181400</v>
      </c>
      <c r="L531">
        <v>45350</v>
      </c>
      <c r="M531">
        <f t="shared" si="57"/>
        <v>0.25</v>
      </c>
      <c r="N531">
        <f t="shared" si="58"/>
        <v>226750</v>
      </c>
      <c r="O531" t="s">
        <v>43</v>
      </c>
      <c r="P531" t="str">
        <f t="shared" si="59"/>
        <v>Francophone</v>
      </c>
      <c r="Q531" t="s">
        <v>26</v>
      </c>
      <c r="R531" t="str">
        <f t="shared" si="62"/>
        <v>West</v>
      </c>
      <c r="S531" t="s">
        <v>27</v>
      </c>
      <c r="T531" t="str">
        <f t="shared" si="60"/>
        <v>Feb</v>
      </c>
      <c r="U531" t="str">
        <f t="shared" si="61"/>
        <v>Q1</v>
      </c>
      <c r="V531">
        <v>2018</v>
      </c>
    </row>
    <row r="532" spans="1:22">
      <c r="A532">
        <v>10631</v>
      </c>
      <c r="B532" t="s">
        <v>57</v>
      </c>
      <c r="C532">
        <f>1/COUNTIFS(SalesTable[SALES_REP],SalesTable[[#This Row],[SALES_REP]])</f>
        <v>2.0408163265306121E-2</v>
      </c>
      <c r="D532" t="s">
        <v>58</v>
      </c>
      <c r="E532" t="s">
        <v>46</v>
      </c>
      <c r="F532" t="str">
        <f t="shared" si="56"/>
        <v>Beta Malt</v>
      </c>
      <c r="G532">
        <f>1/COUNTIFS(SalesTable[[BRANDS ]],SalesTable[[#This Row],[BRANDS ]])</f>
        <v>6.7114093959731542E-3</v>
      </c>
      <c r="H532">
        <v>80</v>
      </c>
      <c r="I532">
        <v>150</v>
      </c>
      <c r="J532">
        <v>929</v>
      </c>
      <c r="K532">
        <v>139350</v>
      </c>
      <c r="L532">
        <v>65030</v>
      </c>
      <c r="M532">
        <f t="shared" si="57"/>
        <v>0.46666666666666667</v>
      </c>
      <c r="N532">
        <f t="shared" si="58"/>
        <v>204380</v>
      </c>
      <c r="O532" t="s">
        <v>19</v>
      </c>
      <c r="P532" t="str">
        <f t="shared" si="59"/>
        <v>Anglophone</v>
      </c>
      <c r="Q532" t="s">
        <v>32</v>
      </c>
      <c r="R532" t="str">
        <f t="shared" si="62"/>
        <v>South South</v>
      </c>
      <c r="S532" t="s">
        <v>33</v>
      </c>
      <c r="T532" t="str">
        <f t="shared" si="60"/>
        <v>Mar</v>
      </c>
      <c r="U532" t="str">
        <f t="shared" si="61"/>
        <v>Q1</v>
      </c>
      <c r="V532">
        <v>2019</v>
      </c>
    </row>
    <row r="533" spans="1:22">
      <c r="A533">
        <v>10632</v>
      </c>
      <c r="B533" t="s">
        <v>60</v>
      </c>
      <c r="C533">
        <f>1/COUNTIFS(SalesTable[SALES_REP],SalesTable[[#This Row],[SALES_REP]])</f>
        <v>1.4492753623188406E-2</v>
      </c>
      <c r="D533" t="s">
        <v>61</v>
      </c>
      <c r="E533" t="s">
        <v>51</v>
      </c>
      <c r="F533" t="str">
        <f t="shared" si="56"/>
        <v>Grand Malt</v>
      </c>
      <c r="G533">
        <f>1/COUNTIFS(SalesTable[[BRANDS ]],SalesTable[[#This Row],[BRANDS ]])</f>
        <v>6.7114093959731542E-3</v>
      </c>
      <c r="H533">
        <v>90</v>
      </c>
      <c r="I533">
        <v>150</v>
      </c>
      <c r="J533">
        <v>790</v>
      </c>
      <c r="K533">
        <v>118500</v>
      </c>
      <c r="L533">
        <v>47400</v>
      </c>
      <c r="M533">
        <f t="shared" si="57"/>
        <v>0.4</v>
      </c>
      <c r="N533">
        <f t="shared" si="58"/>
        <v>165900</v>
      </c>
      <c r="O533" t="s">
        <v>25</v>
      </c>
      <c r="P533" t="str">
        <f t="shared" si="59"/>
        <v>Anglophone</v>
      </c>
      <c r="Q533" t="s">
        <v>38</v>
      </c>
      <c r="R533" t="str">
        <f t="shared" si="62"/>
        <v>North West</v>
      </c>
      <c r="S533" t="s">
        <v>39</v>
      </c>
      <c r="T533" t="str">
        <f t="shared" si="60"/>
        <v>Apr</v>
      </c>
      <c r="U533" t="str">
        <f t="shared" si="61"/>
        <v>Q2</v>
      </c>
      <c r="V533">
        <v>2018</v>
      </c>
    </row>
    <row r="534" spans="1:22">
      <c r="A534">
        <v>10633</v>
      </c>
      <c r="B534" t="s">
        <v>34</v>
      </c>
      <c r="C534">
        <f>1/COUNTIFS(SalesTable[SALES_REP],SalesTable[[#This Row],[SALES_REP]])</f>
        <v>5.3763440860215058E-3</v>
      </c>
      <c r="D534" t="s">
        <v>35</v>
      </c>
      <c r="E534" t="s">
        <v>18</v>
      </c>
      <c r="F534" t="str">
        <f t="shared" si="56"/>
        <v>Trophy</v>
      </c>
      <c r="G534">
        <f>1/COUNTIFS(SalesTable[[BRANDS ]],SalesTable[[#This Row],[BRANDS ]])</f>
        <v>6.6666666666666671E-3</v>
      </c>
      <c r="H534">
        <v>150</v>
      </c>
      <c r="I534">
        <v>200</v>
      </c>
      <c r="J534">
        <v>939</v>
      </c>
      <c r="K534">
        <v>187800</v>
      </c>
      <c r="L534">
        <v>46950</v>
      </c>
      <c r="M534">
        <f t="shared" si="57"/>
        <v>0.25</v>
      </c>
      <c r="N534">
        <f t="shared" si="58"/>
        <v>234750</v>
      </c>
      <c r="O534" t="s">
        <v>31</v>
      </c>
      <c r="P534" t="str">
        <f t="shared" si="59"/>
        <v>Francophone</v>
      </c>
      <c r="Q534" t="s">
        <v>44</v>
      </c>
      <c r="R534" t="str">
        <f t="shared" si="62"/>
        <v>North Central</v>
      </c>
      <c r="S534" t="s">
        <v>45</v>
      </c>
      <c r="T534" t="str">
        <f t="shared" si="60"/>
        <v>May</v>
      </c>
      <c r="U534" t="str">
        <f t="shared" si="61"/>
        <v>Q2</v>
      </c>
      <c r="V534">
        <v>2018</v>
      </c>
    </row>
    <row r="535" spans="1:22">
      <c r="A535">
        <v>10634</v>
      </c>
      <c r="B535" t="s">
        <v>64</v>
      </c>
      <c r="C535">
        <f>1/COUNTIFS(SalesTable[SALES_REP],SalesTable[[#This Row],[SALES_REP]])</f>
        <v>1.4492753623188406E-2</v>
      </c>
      <c r="D535" t="s">
        <v>65</v>
      </c>
      <c r="E535" t="s">
        <v>24</v>
      </c>
      <c r="F535" t="str">
        <f t="shared" si="56"/>
        <v>Budweiser</v>
      </c>
      <c r="G535">
        <f>1/COUNTIFS(SalesTable[[BRANDS ]],SalesTable[[#This Row],[BRANDS ]])</f>
        <v>6.6666666666666671E-3</v>
      </c>
      <c r="H535">
        <v>250</v>
      </c>
      <c r="I535">
        <v>500</v>
      </c>
      <c r="J535">
        <v>720</v>
      </c>
      <c r="K535">
        <v>360000</v>
      </c>
      <c r="L535">
        <v>180000</v>
      </c>
      <c r="M535">
        <f t="shared" si="57"/>
        <v>0.5</v>
      </c>
      <c r="N535">
        <f t="shared" si="58"/>
        <v>540000</v>
      </c>
      <c r="O535" t="s">
        <v>37</v>
      </c>
      <c r="P535" t="str">
        <f t="shared" si="59"/>
        <v>Francophone</v>
      </c>
      <c r="Q535" t="s">
        <v>47</v>
      </c>
      <c r="R535" t="str">
        <f t="shared" si="62"/>
        <v>North Central</v>
      </c>
      <c r="S535" t="s">
        <v>48</v>
      </c>
      <c r="T535" t="str">
        <f t="shared" si="60"/>
        <v>Jun</v>
      </c>
      <c r="U535" t="str">
        <f t="shared" si="61"/>
        <v>Q2</v>
      </c>
      <c r="V535">
        <v>2019</v>
      </c>
    </row>
    <row r="536" spans="1:22">
      <c r="A536">
        <v>10635</v>
      </c>
      <c r="B536" t="s">
        <v>34</v>
      </c>
      <c r="C536">
        <f>1/COUNTIFS(SalesTable[SALES_REP],SalesTable[[#This Row],[SALES_REP]])</f>
        <v>5.3763440860215058E-3</v>
      </c>
      <c r="D536" t="s">
        <v>35</v>
      </c>
      <c r="E536" t="s">
        <v>30</v>
      </c>
      <c r="F536" t="str">
        <f t="shared" si="56"/>
        <v>Castle Lite</v>
      </c>
      <c r="G536">
        <f>1/COUNTIFS(SalesTable[[BRANDS ]],SalesTable[[#This Row],[BRANDS ]])</f>
        <v>6.6666666666666671E-3</v>
      </c>
      <c r="H536">
        <v>180</v>
      </c>
      <c r="I536">
        <v>450</v>
      </c>
      <c r="J536">
        <v>745</v>
      </c>
      <c r="K536">
        <v>335250</v>
      </c>
      <c r="L536">
        <v>201150</v>
      </c>
      <c r="M536">
        <f t="shared" si="57"/>
        <v>0.6</v>
      </c>
      <c r="N536">
        <f t="shared" si="58"/>
        <v>536400</v>
      </c>
      <c r="O536" t="s">
        <v>43</v>
      </c>
      <c r="P536" t="str">
        <f t="shared" si="59"/>
        <v>Francophone</v>
      </c>
      <c r="Q536" t="s">
        <v>20</v>
      </c>
      <c r="R536" t="str">
        <f t="shared" si="62"/>
        <v>South East</v>
      </c>
      <c r="S536" t="s">
        <v>52</v>
      </c>
      <c r="T536" t="str">
        <f t="shared" si="60"/>
        <v>Jul</v>
      </c>
      <c r="U536" t="str">
        <f t="shared" si="61"/>
        <v>Q3</v>
      </c>
      <c r="V536">
        <v>2018</v>
      </c>
    </row>
    <row r="537" spans="1:22">
      <c r="A537">
        <v>10636</v>
      </c>
      <c r="B537" t="s">
        <v>16</v>
      </c>
      <c r="C537">
        <f>1/COUNTIFS(SalesTable[SALES_REP],SalesTable[[#This Row],[SALES_REP]])</f>
        <v>7.3529411764705881E-3</v>
      </c>
      <c r="D537" t="s">
        <v>17</v>
      </c>
      <c r="E537" t="s">
        <v>36</v>
      </c>
      <c r="F537" t="str">
        <f t="shared" si="56"/>
        <v>Eagle Lager</v>
      </c>
      <c r="G537">
        <f>1/COUNTIFS(SalesTable[[BRANDS ]],SalesTable[[#This Row],[BRANDS ]])</f>
        <v>6.6666666666666671E-3</v>
      </c>
      <c r="H537">
        <v>170</v>
      </c>
      <c r="I537">
        <v>250</v>
      </c>
      <c r="J537">
        <v>846</v>
      </c>
      <c r="K537">
        <v>211500</v>
      </c>
      <c r="L537">
        <v>67680</v>
      </c>
      <c r="M537">
        <f t="shared" si="57"/>
        <v>0.32</v>
      </c>
      <c r="N537">
        <f t="shared" si="58"/>
        <v>279180</v>
      </c>
      <c r="O537" t="s">
        <v>19</v>
      </c>
      <c r="P537" t="str">
        <f t="shared" si="59"/>
        <v>Anglophone</v>
      </c>
      <c r="Q537" t="s">
        <v>26</v>
      </c>
      <c r="R537" t="str">
        <f t="shared" si="62"/>
        <v>West</v>
      </c>
      <c r="S537" t="s">
        <v>53</v>
      </c>
      <c r="T537" t="str">
        <f t="shared" si="60"/>
        <v>Aug</v>
      </c>
      <c r="U537" t="str">
        <f t="shared" si="61"/>
        <v>Q3</v>
      </c>
      <c r="V537">
        <v>2017</v>
      </c>
    </row>
    <row r="538" spans="1:22">
      <c r="A538">
        <v>10637</v>
      </c>
      <c r="B538" t="s">
        <v>22</v>
      </c>
      <c r="C538">
        <f>1/COUNTIFS(SalesTable[SALES_REP],SalesTable[[#This Row],[SALES_REP]])</f>
        <v>8.4745762711864406E-3</v>
      </c>
      <c r="D538" t="s">
        <v>23</v>
      </c>
      <c r="E538" t="s">
        <v>42</v>
      </c>
      <c r="F538" t="str">
        <f t="shared" si="56"/>
        <v>Hero</v>
      </c>
      <c r="G538">
        <f>1/COUNTIFS(SalesTable[[BRANDS ]],SalesTable[[#This Row],[BRANDS ]])</f>
        <v>6.7114093959731542E-3</v>
      </c>
      <c r="H538">
        <v>150</v>
      </c>
      <c r="I538">
        <v>200</v>
      </c>
      <c r="J538">
        <v>937</v>
      </c>
      <c r="K538">
        <v>187400</v>
      </c>
      <c r="L538">
        <v>46850</v>
      </c>
      <c r="M538">
        <f t="shared" si="57"/>
        <v>0.25</v>
      </c>
      <c r="N538">
        <f t="shared" si="58"/>
        <v>234250</v>
      </c>
      <c r="O538" t="s">
        <v>25</v>
      </c>
      <c r="P538" t="str">
        <f t="shared" si="59"/>
        <v>Anglophone</v>
      </c>
      <c r="Q538" t="s">
        <v>32</v>
      </c>
      <c r="R538" t="str">
        <f t="shared" si="62"/>
        <v>South South</v>
      </c>
      <c r="S538" t="s">
        <v>56</v>
      </c>
      <c r="T538" t="str">
        <f t="shared" si="60"/>
        <v>Sep</v>
      </c>
      <c r="U538" t="str">
        <f t="shared" si="61"/>
        <v>Q3</v>
      </c>
      <c r="V538">
        <v>2018</v>
      </c>
    </row>
    <row r="539" spans="1:22">
      <c r="A539">
        <v>10638</v>
      </c>
      <c r="B539" t="s">
        <v>28</v>
      </c>
      <c r="C539">
        <f>1/COUNTIFS(SalesTable[SALES_REP],SalesTable[[#This Row],[SALES_REP]])</f>
        <v>9.3457943925233638E-3</v>
      </c>
      <c r="D539" t="s">
        <v>29</v>
      </c>
      <c r="E539" t="s">
        <v>46</v>
      </c>
      <c r="F539" t="str">
        <f t="shared" si="56"/>
        <v>Beta Malt</v>
      </c>
      <c r="G539">
        <f>1/COUNTIFS(SalesTable[[BRANDS ]],SalesTable[[#This Row],[BRANDS ]])</f>
        <v>6.7114093959731542E-3</v>
      </c>
      <c r="H539">
        <v>80</v>
      </c>
      <c r="I539">
        <v>150</v>
      </c>
      <c r="J539">
        <v>874</v>
      </c>
      <c r="K539">
        <v>131100</v>
      </c>
      <c r="L539">
        <v>61180</v>
      </c>
      <c r="M539">
        <f t="shared" si="57"/>
        <v>0.46666666666666667</v>
      </c>
      <c r="N539">
        <f t="shared" si="58"/>
        <v>192280</v>
      </c>
      <c r="O539" t="s">
        <v>31</v>
      </c>
      <c r="P539" t="str">
        <f t="shared" si="59"/>
        <v>Francophone</v>
      </c>
      <c r="Q539" t="s">
        <v>38</v>
      </c>
      <c r="R539" t="str">
        <f t="shared" si="62"/>
        <v>North West</v>
      </c>
      <c r="S539" t="s">
        <v>59</v>
      </c>
      <c r="T539" t="str">
        <f t="shared" si="60"/>
        <v>Oct</v>
      </c>
      <c r="U539" t="str">
        <f t="shared" si="61"/>
        <v>Q4</v>
      </c>
      <c r="V539">
        <v>2018</v>
      </c>
    </row>
    <row r="540" spans="1:22">
      <c r="A540">
        <v>10639</v>
      </c>
      <c r="B540" t="s">
        <v>34</v>
      </c>
      <c r="C540">
        <f>1/COUNTIFS(SalesTable[SALES_REP],SalesTable[[#This Row],[SALES_REP]])</f>
        <v>5.3763440860215058E-3</v>
      </c>
      <c r="D540" t="s">
        <v>35</v>
      </c>
      <c r="E540" t="s">
        <v>51</v>
      </c>
      <c r="F540" t="str">
        <f t="shared" si="56"/>
        <v>Grand Malt</v>
      </c>
      <c r="G540">
        <f>1/COUNTIFS(SalesTable[[BRANDS ]],SalesTable[[#This Row],[BRANDS ]])</f>
        <v>6.7114093959731542E-3</v>
      </c>
      <c r="H540">
        <v>90</v>
      </c>
      <c r="I540">
        <v>150</v>
      </c>
      <c r="J540">
        <v>822</v>
      </c>
      <c r="K540">
        <v>123300</v>
      </c>
      <c r="L540">
        <v>49320</v>
      </c>
      <c r="M540">
        <f t="shared" si="57"/>
        <v>0.4</v>
      </c>
      <c r="N540">
        <f t="shared" si="58"/>
        <v>172620</v>
      </c>
      <c r="O540" t="s">
        <v>37</v>
      </c>
      <c r="P540" t="str">
        <f t="shared" si="59"/>
        <v>Francophone</v>
      </c>
      <c r="Q540" t="s">
        <v>44</v>
      </c>
      <c r="R540" t="str">
        <f t="shared" si="62"/>
        <v>North Central</v>
      </c>
      <c r="S540" t="s">
        <v>62</v>
      </c>
      <c r="T540" t="str">
        <f t="shared" si="60"/>
        <v>Nov</v>
      </c>
      <c r="U540" t="str">
        <f t="shared" si="61"/>
        <v>Q4</v>
      </c>
      <c r="V540">
        <v>2018</v>
      </c>
    </row>
    <row r="541" spans="1:22">
      <c r="A541">
        <v>10640</v>
      </c>
      <c r="B541" t="s">
        <v>40</v>
      </c>
      <c r="C541">
        <f>1/COUNTIFS(SalesTable[SALES_REP],SalesTable[[#This Row],[SALES_REP]])</f>
        <v>9.3457943925233638E-3</v>
      </c>
      <c r="D541" t="s">
        <v>41</v>
      </c>
      <c r="E541" t="s">
        <v>18</v>
      </c>
      <c r="F541" t="str">
        <f t="shared" si="56"/>
        <v>Trophy</v>
      </c>
      <c r="G541">
        <f>1/COUNTIFS(SalesTable[[BRANDS ]],SalesTable[[#This Row],[BRANDS ]])</f>
        <v>6.6666666666666671E-3</v>
      </c>
      <c r="H541">
        <v>150</v>
      </c>
      <c r="I541">
        <v>200</v>
      </c>
      <c r="J541">
        <v>737</v>
      </c>
      <c r="K541">
        <v>147400</v>
      </c>
      <c r="L541">
        <v>36850</v>
      </c>
      <c r="M541">
        <f t="shared" si="57"/>
        <v>0.25</v>
      </c>
      <c r="N541">
        <f t="shared" si="58"/>
        <v>184250</v>
      </c>
      <c r="O541" t="s">
        <v>43</v>
      </c>
      <c r="P541" t="str">
        <f t="shared" si="59"/>
        <v>Francophone</v>
      </c>
      <c r="Q541" t="s">
        <v>47</v>
      </c>
      <c r="R541" t="str">
        <f t="shared" si="62"/>
        <v>North Central</v>
      </c>
      <c r="S541" t="s">
        <v>63</v>
      </c>
      <c r="T541" t="str">
        <f t="shared" si="60"/>
        <v>Dec</v>
      </c>
      <c r="U541" t="str">
        <f t="shared" si="61"/>
        <v>Q4</v>
      </c>
      <c r="V541">
        <v>2017</v>
      </c>
    </row>
    <row r="542" spans="1:22">
      <c r="A542">
        <v>10641</v>
      </c>
      <c r="B542" t="s">
        <v>16</v>
      </c>
      <c r="C542">
        <f>1/COUNTIFS(SalesTable[SALES_REP],SalesTable[[#This Row],[SALES_REP]])</f>
        <v>7.3529411764705881E-3</v>
      </c>
      <c r="D542" t="s">
        <v>17</v>
      </c>
      <c r="E542" t="s">
        <v>24</v>
      </c>
      <c r="F542" t="str">
        <f t="shared" si="56"/>
        <v>Budweiser</v>
      </c>
      <c r="G542">
        <f>1/COUNTIFS(SalesTable[[BRANDS ]],SalesTable[[#This Row],[BRANDS ]])</f>
        <v>6.6666666666666671E-3</v>
      </c>
      <c r="H542">
        <v>250</v>
      </c>
      <c r="I542">
        <v>500</v>
      </c>
      <c r="J542">
        <v>759</v>
      </c>
      <c r="K542">
        <v>379500</v>
      </c>
      <c r="L542">
        <v>189750</v>
      </c>
      <c r="M542">
        <f t="shared" si="57"/>
        <v>0.5</v>
      </c>
      <c r="N542">
        <f t="shared" si="58"/>
        <v>569250</v>
      </c>
      <c r="O542" t="s">
        <v>19</v>
      </c>
      <c r="P542" t="str">
        <f t="shared" si="59"/>
        <v>Anglophone</v>
      </c>
      <c r="Q542" t="s">
        <v>20</v>
      </c>
      <c r="R542" t="str">
        <f t="shared" si="62"/>
        <v>South East</v>
      </c>
      <c r="S542" t="s">
        <v>21</v>
      </c>
      <c r="T542" t="str">
        <f t="shared" si="60"/>
        <v>Jan</v>
      </c>
      <c r="U542" t="str">
        <f t="shared" si="61"/>
        <v>Q1</v>
      </c>
      <c r="V542">
        <v>2018</v>
      </c>
    </row>
    <row r="543" spans="1:22">
      <c r="A543">
        <v>10642</v>
      </c>
      <c r="B543" t="s">
        <v>49</v>
      </c>
      <c r="C543">
        <f>1/COUNTIFS(SalesTable[SALES_REP],SalesTable[[#This Row],[SALES_REP]])</f>
        <v>1.7241379310344827E-2</v>
      </c>
      <c r="D543" t="s">
        <v>50</v>
      </c>
      <c r="E543" t="s">
        <v>30</v>
      </c>
      <c r="F543" t="str">
        <f t="shared" si="56"/>
        <v>Castle Lite</v>
      </c>
      <c r="G543">
        <f>1/COUNTIFS(SalesTable[[BRANDS ]],SalesTable[[#This Row],[BRANDS ]])</f>
        <v>6.6666666666666671E-3</v>
      </c>
      <c r="H543">
        <v>180</v>
      </c>
      <c r="I543">
        <v>450</v>
      </c>
      <c r="J543">
        <v>877</v>
      </c>
      <c r="K543">
        <v>394650</v>
      </c>
      <c r="L543">
        <v>236790</v>
      </c>
      <c r="M543">
        <f t="shared" si="57"/>
        <v>0.6</v>
      </c>
      <c r="N543">
        <f t="shared" si="58"/>
        <v>631440</v>
      </c>
      <c r="O543" t="s">
        <v>25</v>
      </c>
      <c r="P543" t="str">
        <f t="shared" si="59"/>
        <v>Anglophone</v>
      </c>
      <c r="Q543" t="s">
        <v>26</v>
      </c>
      <c r="R543" t="str">
        <f t="shared" si="62"/>
        <v>West</v>
      </c>
      <c r="S543" t="s">
        <v>27</v>
      </c>
      <c r="T543" t="str">
        <f t="shared" si="60"/>
        <v>Feb</v>
      </c>
      <c r="U543" t="str">
        <f t="shared" si="61"/>
        <v>Q1</v>
      </c>
      <c r="V543">
        <v>2018</v>
      </c>
    </row>
    <row r="544" spans="1:22">
      <c r="A544">
        <v>10643</v>
      </c>
      <c r="B544" t="s">
        <v>34</v>
      </c>
      <c r="C544">
        <f>1/COUNTIFS(SalesTable[SALES_REP],SalesTable[[#This Row],[SALES_REP]])</f>
        <v>5.3763440860215058E-3</v>
      </c>
      <c r="D544" t="s">
        <v>35</v>
      </c>
      <c r="E544" t="s">
        <v>36</v>
      </c>
      <c r="F544" t="str">
        <f t="shared" si="56"/>
        <v>Eagle Lager</v>
      </c>
      <c r="G544">
        <f>1/COUNTIFS(SalesTable[[BRANDS ]],SalesTable[[#This Row],[BRANDS ]])</f>
        <v>6.6666666666666671E-3</v>
      </c>
      <c r="H544">
        <v>170</v>
      </c>
      <c r="I544">
        <v>250</v>
      </c>
      <c r="J544">
        <v>874</v>
      </c>
      <c r="K544">
        <v>218500</v>
      </c>
      <c r="L544">
        <v>69920</v>
      </c>
      <c r="M544">
        <f t="shared" si="57"/>
        <v>0.32</v>
      </c>
      <c r="N544">
        <f t="shared" si="58"/>
        <v>288420</v>
      </c>
      <c r="O544" t="s">
        <v>31</v>
      </c>
      <c r="P544" t="str">
        <f t="shared" si="59"/>
        <v>Francophone</v>
      </c>
      <c r="Q544" t="s">
        <v>32</v>
      </c>
      <c r="R544" t="str">
        <f t="shared" si="62"/>
        <v>South South</v>
      </c>
      <c r="S544" t="s">
        <v>33</v>
      </c>
      <c r="T544" t="str">
        <f t="shared" si="60"/>
        <v>Mar</v>
      </c>
      <c r="U544" t="str">
        <f t="shared" si="61"/>
        <v>Q1</v>
      </c>
      <c r="V544">
        <v>2017</v>
      </c>
    </row>
    <row r="545" spans="1:22">
      <c r="A545">
        <v>10644</v>
      </c>
      <c r="B545" t="s">
        <v>54</v>
      </c>
      <c r="C545">
        <f>1/COUNTIFS(SalesTable[SALES_REP],SalesTable[[#This Row],[SALES_REP]])</f>
        <v>1.2658227848101266E-2</v>
      </c>
      <c r="D545" t="s">
        <v>55</v>
      </c>
      <c r="E545" t="s">
        <v>42</v>
      </c>
      <c r="F545" t="str">
        <f t="shared" si="56"/>
        <v>Hero</v>
      </c>
      <c r="G545">
        <f>1/COUNTIFS(SalesTable[[BRANDS ]],SalesTable[[#This Row],[BRANDS ]])</f>
        <v>6.7114093959731542E-3</v>
      </c>
      <c r="H545">
        <v>150</v>
      </c>
      <c r="I545">
        <v>200</v>
      </c>
      <c r="J545">
        <v>763</v>
      </c>
      <c r="K545">
        <v>152600</v>
      </c>
      <c r="L545">
        <v>38150</v>
      </c>
      <c r="M545">
        <f t="shared" si="57"/>
        <v>0.25</v>
      </c>
      <c r="N545">
        <f t="shared" si="58"/>
        <v>190750</v>
      </c>
      <c r="O545" t="s">
        <v>37</v>
      </c>
      <c r="P545" t="str">
        <f t="shared" si="59"/>
        <v>Francophone</v>
      </c>
      <c r="Q545" t="s">
        <v>38</v>
      </c>
      <c r="R545" t="str">
        <f t="shared" si="62"/>
        <v>North West</v>
      </c>
      <c r="S545" t="s">
        <v>39</v>
      </c>
      <c r="T545" t="str">
        <f t="shared" si="60"/>
        <v>Apr</v>
      </c>
      <c r="U545" t="str">
        <f t="shared" si="61"/>
        <v>Q2</v>
      </c>
      <c r="V545">
        <v>2018</v>
      </c>
    </row>
    <row r="546" spans="1:22">
      <c r="A546">
        <v>10645</v>
      </c>
      <c r="B546" t="s">
        <v>57</v>
      </c>
      <c r="C546">
        <f>1/COUNTIFS(SalesTable[SALES_REP],SalesTable[[#This Row],[SALES_REP]])</f>
        <v>2.0408163265306121E-2</v>
      </c>
      <c r="D546" t="s">
        <v>58</v>
      </c>
      <c r="E546" t="s">
        <v>46</v>
      </c>
      <c r="F546" t="str">
        <f t="shared" si="56"/>
        <v>Beta Malt</v>
      </c>
      <c r="G546">
        <f>1/COUNTIFS(SalesTable[[BRANDS ]],SalesTable[[#This Row],[BRANDS ]])</f>
        <v>6.7114093959731542E-3</v>
      </c>
      <c r="H546">
        <v>80</v>
      </c>
      <c r="I546">
        <v>150</v>
      </c>
      <c r="J546">
        <v>793</v>
      </c>
      <c r="K546">
        <v>118950</v>
      </c>
      <c r="L546">
        <v>55510</v>
      </c>
      <c r="M546">
        <f t="shared" si="57"/>
        <v>0.46666666666666667</v>
      </c>
      <c r="N546">
        <f t="shared" si="58"/>
        <v>174460</v>
      </c>
      <c r="O546" t="s">
        <v>43</v>
      </c>
      <c r="P546" t="str">
        <f t="shared" si="59"/>
        <v>Francophone</v>
      </c>
      <c r="Q546" t="s">
        <v>44</v>
      </c>
      <c r="R546" t="str">
        <f t="shared" si="62"/>
        <v>North Central</v>
      </c>
      <c r="S546" t="s">
        <v>45</v>
      </c>
      <c r="T546" t="str">
        <f t="shared" si="60"/>
        <v>May</v>
      </c>
      <c r="U546" t="str">
        <f t="shared" si="61"/>
        <v>Q2</v>
      </c>
      <c r="V546">
        <v>2018</v>
      </c>
    </row>
    <row r="547" spans="1:22">
      <c r="A547">
        <v>10646</v>
      </c>
      <c r="B547" t="s">
        <v>60</v>
      </c>
      <c r="C547">
        <f>1/COUNTIFS(SalesTable[SALES_REP],SalesTable[[#This Row],[SALES_REP]])</f>
        <v>1.4492753623188406E-2</v>
      </c>
      <c r="D547" t="s">
        <v>61</v>
      </c>
      <c r="E547" t="s">
        <v>51</v>
      </c>
      <c r="F547" t="str">
        <f t="shared" si="56"/>
        <v>Grand Malt</v>
      </c>
      <c r="G547">
        <f>1/COUNTIFS(SalesTable[[BRANDS ]],SalesTable[[#This Row],[BRANDS ]])</f>
        <v>6.7114093959731542E-3</v>
      </c>
      <c r="H547">
        <v>90</v>
      </c>
      <c r="I547">
        <v>150</v>
      </c>
      <c r="J547">
        <v>937</v>
      </c>
      <c r="K547">
        <v>140550</v>
      </c>
      <c r="L547">
        <v>56220</v>
      </c>
      <c r="M547">
        <f t="shared" si="57"/>
        <v>0.4</v>
      </c>
      <c r="N547">
        <f t="shared" si="58"/>
        <v>196770</v>
      </c>
      <c r="O547" t="s">
        <v>19</v>
      </c>
      <c r="P547" t="str">
        <f t="shared" si="59"/>
        <v>Anglophone</v>
      </c>
      <c r="Q547" t="s">
        <v>47</v>
      </c>
      <c r="R547" t="str">
        <f t="shared" si="62"/>
        <v>North Central</v>
      </c>
      <c r="S547" t="s">
        <v>48</v>
      </c>
      <c r="T547" t="str">
        <f t="shared" si="60"/>
        <v>Jun</v>
      </c>
      <c r="U547" t="str">
        <f t="shared" si="61"/>
        <v>Q2</v>
      </c>
      <c r="V547">
        <v>2019</v>
      </c>
    </row>
    <row r="548" spans="1:22">
      <c r="A548">
        <v>10647</v>
      </c>
      <c r="B548" t="s">
        <v>34</v>
      </c>
      <c r="C548">
        <f>1/COUNTIFS(SalesTable[SALES_REP],SalesTable[[#This Row],[SALES_REP]])</f>
        <v>5.3763440860215058E-3</v>
      </c>
      <c r="D548" t="s">
        <v>35</v>
      </c>
      <c r="E548" t="s">
        <v>18</v>
      </c>
      <c r="F548" t="str">
        <f t="shared" si="56"/>
        <v>Trophy</v>
      </c>
      <c r="G548">
        <f>1/COUNTIFS(SalesTable[[BRANDS ]],SalesTable[[#This Row],[BRANDS ]])</f>
        <v>6.6666666666666671E-3</v>
      </c>
      <c r="H548">
        <v>150</v>
      </c>
      <c r="I548">
        <v>200</v>
      </c>
      <c r="J548">
        <v>865</v>
      </c>
      <c r="K548">
        <v>173000</v>
      </c>
      <c r="L548">
        <v>43250</v>
      </c>
      <c r="M548">
        <f t="shared" si="57"/>
        <v>0.25</v>
      </c>
      <c r="N548">
        <f t="shared" si="58"/>
        <v>216250</v>
      </c>
      <c r="O548" t="s">
        <v>25</v>
      </c>
      <c r="P548" t="str">
        <f t="shared" si="59"/>
        <v>Anglophone</v>
      </c>
      <c r="Q548" t="s">
        <v>20</v>
      </c>
      <c r="R548" t="str">
        <f t="shared" si="62"/>
        <v>South East</v>
      </c>
      <c r="S548" t="s">
        <v>52</v>
      </c>
      <c r="T548" t="str">
        <f t="shared" si="60"/>
        <v>Jul</v>
      </c>
      <c r="U548" t="str">
        <f t="shared" si="61"/>
        <v>Q3</v>
      </c>
      <c r="V548">
        <v>2018</v>
      </c>
    </row>
    <row r="549" spans="1:22">
      <c r="A549">
        <v>10648</v>
      </c>
      <c r="B549" t="s">
        <v>64</v>
      </c>
      <c r="C549">
        <f>1/COUNTIFS(SalesTable[SALES_REP],SalesTable[[#This Row],[SALES_REP]])</f>
        <v>1.4492753623188406E-2</v>
      </c>
      <c r="D549" t="s">
        <v>65</v>
      </c>
      <c r="E549" t="s">
        <v>24</v>
      </c>
      <c r="F549" t="str">
        <f t="shared" si="56"/>
        <v>Budweiser</v>
      </c>
      <c r="G549">
        <f>1/COUNTIFS(SalesTable[[BRANDS ]],SalesTable[[#This Row],[BRANDS ]])</f>
        <v>6.6666666666666671E-3</v>
      </c>
      <c r="H549">
        <v>250</v>
      </c>
      <c r="I549">
        <v>500</v>
      </c>
      <c r="J549">
        <v>942</v>
      </c>
      <c r="K549">
        <v>471000</v>
      </c>
      <c r="L549">
        <v>235500</v>
      </c>
      <c r="M549">
        <f t="shared" si="57"/>
        <v>0.5</v>
      </c>
      <c r="N549">
        <f t="shared" si="58"/>
        <v>706500</v>
      </c>
      <c r="O549" t="s">
        <v>31</v>
      </c>
      <c r="P549" t="str">
        <f t="shared" si="59"/>
        <v>Francophone</v>
      </c>
      <c r="Q549" t="s">
        <v>26</v>
      </c>
      <c r="R549" t="str">
        <f t="shared" si="62"/>
        <v>West</v>
      </c>
      <c r="S549" t="s">
        <v>53</v>
      </c>
      <c r="T549" t="str">
        <f t="shared" si="60"/>
        <v>Aug</v>
      </c>
      <c r="U549" t="str">
        <f t="shared" si="61"/>
        <v>Q3</v>
      </c>
      <c r="V549">
        <v>2019</v>
      </c>
    </row>
    <row r="550" spans="1:22">
      <c r="A550">
        <v>10649</v>
      </c>
      <c r="B550" t="s">
        <v>34</v>
      </c>
      <c r="C550">
        <f>1/COUNTIFS(SalesTable[SALES_REP],SalesTable[[#This Row],[SALES_REP]])</f>
        <v>5.3763440860215058E-3</v>
      </c>
      <c r="D550" t="s">
        <v>35</v>
      </c>
      <c r="E550" t="s">
        <v>30</v>
      </c>
      <c r="F550" t="str">
        <f t="shared" si="56"/>
        <v>Castle Lite</v>
      </c>
      <c r="G550">
        <f>1/COUNTIFS(SalesTable[[BRANDS ]],SalesTable[[#This Row],[BRANDS ]])</f>
        <v>6.6666666666666671E-3</v>
      </c>
      <c r="H550">
        <v>180</v>
      </c>
      <c r="I550">
        <v>450</v>
      </c>
      <c r="J550">
        <v>815</v>
      </c>
      <c r="K550">
        <v>366750</v>
      </c>
      <c r="L550">
        <v>220050</v>
      </c>
      <c r="M550">
        <f t="shared" si="57"/>
        <v>0.6</v>
      </c>
      <c r="N550">
        <f t="shared" si="58"/>
        <v>586800</v>
      </c>
      <c r="O550" t="s">
        <v>37</v>
      </c>
      <c r="P550" t="str">
        <f t="shared" si="59"/>
        <v>Francophone</v>
      </c>
      <c r="Q550" t="s">
        <v>32</v>
      </c>
      <c r="R550" t="str">
        <f t="shared" si="62"/>
        <v>South South</v>
      </c>
      <c r="S550" t="s">
        <v>56</v>
      </c>
      <c r="T550" t="str">
        <f t="shared" si="60"/>
        <v>Sep</v>
      </c>
      <c r="U550" t="str">
        <f t="shared" si="61"/>
        <v>Q3</v>
      </c>
      <c r="V550">
        <v>2017</v>
      </c>
    </row>
    <row r="551" spans="1:22">
      <c r="A551">
        <v>10650</v>
      </c>
      <c r="B551" t="s">
        <v>54</v>
      </c>
      <c r="C551">
        <f>1/COUNTIFS(SalesTable[SALES_REP],SalesTable[[#This Row],[SALES_REP]])</f>
        <v>1.2658227848101266E-2</v>
      </c>
      <c r="D551" t="s">
        <v>55</v>
      </c>
      <c r="E551" t="s">
        <v>36</v>
      </c>
      <c r="F551" t="str">
        <f t="shared" si="56"/>
        <v>Eagle Lager</v>
      </c>
      <c r="G551">
        <f>1/COUNTIFS(SalesTable[[BRANDS ]],SalesTable[[#This Row],[BRANDS ]])</f>
        <v>6.6666666666666671E-3</v>
      </c>
      <c r="H551">
        <v>170</v>
      </c>
      <c r="I551">
        <v>250</v>
      </c>
      <c r="J551">
        <v>958</v>
      </c>
      <c r="K551">
        <v>239500</v>
      </c>
      <c r="L551">
        <v>76640</v>
      </c>
      <c r="M551">
        <f t="shared" si="57"/>
        <v>0.32</v>
      </c>
      <c r="N551">
        <f t="shared" si="58"/>
        <v>316140</v>
      </c>
      <c r="O551" t="s">
        <v>43</v>
      </c>
      <c r="P551" t="str">
        <f t="shared" si="59"/>
        <v>Francophone</v>
      </c>
      <c r="Q551" t="s">
        <v>38</v>
      </c>
      <c r="R551" t="str">
        <f t="shared" si="62"/>
        <v>North West</v>
      </c>
      <c r="S551" t="s">
        <v>59</v>
      </c>
      <c r="T551" t="str">
        <f t="shared" si="60"/>
        <v>Oct</v>
      </c>
      <c r="U551" t="str">
        <f t="shared" si="61"/>
        <v>Q4</v>
      </c>
      <c r="V551">
        <v>2019</v>
      </c>
    </row>
    <row r="552" spans="1:22">
      <c r="A552">
        <v>10651</v>
      </c>
      <c r="B552" t="s">
        <v>34</v>
      </c>
      <c r="C552">
        <f>1/COUNTIFS(SalesTable[SALES_REP],SalesTable[[#This Row],[SALES_REP]])</f>
        <v>5.3763440860215058E-3</v>
      </c>
      <c r="D552" t="s">
        <v>35</v>
      </c>
      <c r="E552" t="s">
        <v>42</v>
      </c>
      <c r="F552" t="str">
        <f t="shared" si="56"/>
        <v>Hero</v>
      </c>
      <c r="G552">
        <f>1/COUNTIFS(SalesTable[[BRANDS ]],SalesTable[[#This Row],[BRANDS ]])</f>
        <v>6.7114093959731542E-3</v>
      </c>
      <c r="H552">
        <v>150</v>
      </c>
      <c r="I552">
        <v>200</v>
      </c>
      <c r="J552">
        <v>869</v>
      </c>
      <c r="K552">
        <v>173800</v>
      </c>
      <c r="L552">
        <v>43450</v>
      </c>
      <c r="M552">
        <f t="shared" si="57"/>
        <v>0.25</v>
      </c>
      <c r="N552">
        <f t="shared" si="58"/>
        <v>217250</v>
      </c>
      <c r="O552" t="s">
        <v>19</v>
      </c>
      <c r="P552" t="str">
        <f t="shared" si="59"/>
        <v>Anglophone</v>
      </c>
      <c r="Q552" t="s">
        <v>44</v>
      </c>
      <c r="R552" t="str">
        <f t="shared" si="62"/>
        <v>North Central</v>
      </c>
      <c r="S552" t="s">
        <v>62</v>
      </c>
      <c r="T552" t="str">
        <f t="shared" si="60"/>
        <v>Nov</v>
      </c>
      <c r="U552" t="str">
        <f t="shared" si="61"/>
        <v>Q4</v>
      </c>
      <c r="V552">
        <v>2018</v>
      </c>
    </row>
    <row r="553" spans="1:22">
      <c r="A553">
        <v>10652</v>
      </c>
      <c r="B553" t="s">
        <v>60</v>
      </c>
      <c r="C553">
        <f>1/COUNTIFS(SalesTable[SALES_REP],SalesTable[[#This Row],[SALES_REP]])</f>
        <v>1.4492753623188406E-2</v>
      </c>
      <c r="D553" t="s">
        <v>61</v>
      </c>
      <c r="E553" t="s">
        <v>46</v>
      </c>
      <c r="F553" t="str">
        <f t="shared" si="56"/>
        <v>Beta Malt</v>
      </c>
      <c r="G553">
        <f>1/COUNTIFS(SalesTable[[BRANDS ]],SalesTable[[#This Row],[BRANDS ]])</f>
        <v>6.7114093959731542E-3</v>
      </c>
      <c r="H553">
        <v>80</v>
      </c>
      <c r="I553">
        <v>150</v>
      </c>
      <c r="J553">
        <v>750</v>
      </c>
      <c r="K553">
        <v>112500</v>
      </c>
      <c r="L553">
        <v>52500</v>
      </c>
      <c r="M553">
        <f t="shared" si="57"/>
        <v>0.46666666666666667</v>
      </c>
      <c r="N553">
        <f t="shared" si="58"/>
        <v>165000</v>
      </c>
      <c r="O553" t="s">
        <v>25</v>
      </c>
      <c r="P553" t="str">
        <f t="shared" si="59"/>
        <v>Anglophone</v>
      </c>
      <c r="Q553" t="s">
        <v>47</v>
      </c>
      <c r="R553" t="str">
        <f t="shared" si="62"/>
        <v>North Central</v>
      </c>
      <c r="S553" t="s">
        <v>63</v>
      </c>
      <c r="T553" t="str">
        <f t="shared" si="60"/>
        <v>Dec</v>
      </c>
      <c r="U553" t="str">
        <f t="shared" si="61"/>
        <v>Q4</v>
      </c>
      <c r="V553">
        <v>2018</v>
      </c>
    </row>
    <row r="554" spans="1:22">
      <c r="A554">
        <v>10653</v>
      </c>
      <c r="B554" t="s">
        <v>66</v>
      </c>
      <c r="C554">
        <f>1/COUNTIFS(SalesTable[SALES_REP],SalesTable[[#This Row],[SALES_REP]])</f>
        <v>1.4492753623188406E-2</v>
      </c>
      <c r="D554" t="s">
        <v>67</v>
      </c>
      <c r="E554" t="s">
        <v>51</v>
      </c>
      <c r="F554" t="str">
        <f t="shared" si="56"/>
        <v>Grand Malt</v>
      </c>
      <c r="G554">
        <f>1/COUNTIFS(SalesTable[[BRANDS ]],SalesTable[[#This Row],[BRANDS ]])</f>
        <v>6.7114093959731542E-3</v>
      </c>
      <c r="H554">
        <v>90</v>
      </c>
      <c r="I554">
        <v>150</v>
      </c>
      <c r="J554">
        <v>702</v>
      </c>
      <c r="K554">
        <v>105300</v>
      </c>
      <c r="L554">
        <v>42120</v>
      </c>
      <c r="M554">
        <f t="shared" si="57"/>
        <v>0.4</v>
      </c>
      <c r="N554">
        <f t="shared" si="58"/>
        <v>147420</v>
      </c>
      <c r="O554" t="s">
        <v>31</v>
      </c>
      <c r="P554" t="str">
        <f t="shared" si="59"/>
        <v>Francophone</v>
      </c>
      <c r="Q554" t="s">
        <v>20</v>
      </c>
      <c r="R554" t="str">
        <f t="shared" si="62"/>
        <v>South East</v>
      </c>
      <c r="S554" t="s">
        <v>21</v>
      </c>
      <c r="T554" t="str">
        <f t="shared" si="60"/>
        <v>Jan</v>
      </c>
      <c r="U554" t="str">
        <f t="shared" si="61"/>
        <v>Q1</v>
      </c>
      <c r="V554">
        <v>2017</v>
      </c>
    </row>
    <row r="555" spans="1:22">
      <c r="A555">
        <v>10654</v>
      </c>
      <c r="B555" t="s">
        <v>64</v>
      </c>
      <c r="C555">
        <f>1/COUNTIFS(SalesTable[SALES_REP],SalesTable[[#This Row],[SALES_REP]])</f>
        <v>1.4492753623188406E-2</v>
      </c>
      <c r="D555" t="s">
        <v>65</v>
      </c>
      <c r="E555" t="s">
        <v>18</v>
      </c>
      <c r="F555" t="str">
        <f t="shared" si="56"/>
        <v>Trophy</v>
      </c>
      <c r="G555">
        <f>1/COUNTIFS(SalesTable[[BRANDS ]],SalesTable[[#This Row],[BRANDS ]])</f>
        <v>6.6666666666666671E-3</v>
      </c>
      <c r="H555">
        <v>150</v>
      </c>
      <c r="I555">
        <v>200</v>
      </c>
      <c r="J555">
        <v>917</v>
      </c>
      <c r="K555">
        <v>183400</v>
      </c>
      <c r="L555">
        <v>45850</v>
      </c>
      <c r="M555">
        <f t="shared" si="57"/>
        <v>0.25</v>
      </c>
      <c r="N555">
        <f t="shared" si="58"/>
        <v>229250</v>
      </c>
      <c r="O555" t="s">
        <v>37</v>
      </c>
      <c r="P555" t="str">
        <f t="shared" si="59"/>
        <v>Francophone</v>
      </c>
      <c r="Q555" t="s">
        <v>26</v>
      </c>
      <c r="R555" t="str">
        <f t="shared" si="62"/>
        <v>West</v>
      </c>
      <c r="S555" t="s">
        <v>27</v>
      </c>
      <c r="T555" t="str">
        <f t="shared" si="60"/>
        <v>Feb</v>
      </c>
      <c r="U555" t="str">
        <f t="shared" si="61"/>
        <v>Q1</v>
      </c>
      <c r="V555">
        <v>2019</v>
      </c>
    </row>
    <row r="556" spans="1:22">
      <c r="A556">
        <v>10655</v>
      </c>
      <c r="B556" t="s">
        <v>60</v>
      </c>
      <c r="C556">
        <f>1/COUNTIFS(SalesTable[SALES_REP],SalesTable[[#This Row],[SALES_REP]])</f>
        <v>1.4492753623188406E-2</v>
      </c>
      <c r="D556" t="s">
        <v>61</v>
      </c>
      <c r="E556" t="s">
        <v>24</v>
      </c>
      <c r="F556" t="str">
        <f t="shared" si="56"/>
        <v>Budweiser</v>
      </c>
      <c r="G556">
        <f>1/COUNTIFS(SalesTable[[BRANDS ]],SalesTable[[#This Row],[BRANDS ]])</f>
        <v>6.6666666666666671E-3</v>
      </c>
      <c r="H556">
        <v>250</v>
      </c>
      <c r="I556">
        <v>500</v>
      </c>
      <c r="J556">
        <v>914</v>
      </c>
      <c r="K556">
        <v>457000</v>
      </c>
      <c r="L556">
        <v>228500</v>
      </c>
      <c r="M556">
        <f t="shared" si="57"/>
        <v>0.5</v>
      </c>
      <c r="N556">
        <f t="shared" si="58"/>
        <v>685500</v>
      </c>
      <c r="O556" t="s">
        <v>43</v>
      </c>
      <c r="P556" t="str">
        <f t="shared" si="59"/>
        <v>Francophone</v>
      </c>
      <c r="Q556" t="s">
        <v>32</v>
      </c>
      <c r="R556" t="str">
        <f t="shared" si="62"/>
        <v>South South</v>
      </c>
      <c r="S556" t="s">
        <v>33</v>
      </c>
      <c r="T556" t="str">
        <f t="shared" si="60"/>
        <v>Mar</v>
      </c>
      <c r="U556" t="str">
        <f t="shared" si="61"/>
        <v>Q1</v>
      </c>
      <c r="V556">
        <v>2019</v>
      </c>
    </row>
    <row r="557" spans="1:22">
      <c r="A557">
        <v>10656</v>
      </c>
      <c r="B557" t="s">
        <v>22</v>
      </c>
      <c r="C557">
        <f>1/COUNTIFS(SalesTable[SALES_REP],SalesTable[[#This Row],[SALES_REP]])</f>
        <v>8.4745762711864406E-3</v>
      </c>
      <c r="D557" t="s">
        <v>23</v>
      </c>
      <c r="E557" t="s">
        <v>30</v>
      </c>
      <c r="F557" t="str">
        <f t="shared" si="56"/>
        <v>Castle Lite</v>
      </c>
      <c r="G557">
        <f>1/COUNTIFS(SalesTable[[BRANDS ]],SalesTable[[#This Row],[BRANDS ]])</f>
        <v>6.6666666666666671E-3</v>
      </c>
      <c r="H557">
        <v>180</v>
      </c>
      <c r="I557">
        <v>450</v>
      </c>
      <c r="J557">
        <v>817</v>
      </c>
      <c r="K557">
        <v>367650</v>
      </c>
      <c r="L557">
        <v>220590</v>
      </c>
      <c r="M557">
        <f t="shared" si="57"/>
        <v>0.6</v>
      </c>
      <c r="N557">
        <f t="shared" si="58"/>
        <v>588240</v>
      </c>
      <c r="O557" t="s">
        <v>19</v>
      </c>
      <c r="P557" t="str">
        <f t="shared" si="59"/>
        <v>Anglophone</v>
      </c>
      <c r="Q557" t="s">
        <v>38</v>
      </c>
      <c r="R557" t="str">
        <f t="shared" si="62"/>
        <v>North West</v>
      </c>
      <c r="S557" t="s">
        <v>39</v>
      </c>
      <c r="T557" t="str">
        <f t="shared" si="60"/>
        <v>Apr</v>
      </c>
      <c r="U557" t="str">
        <f t="shared" si="61"/>
        <v>Q2</v>
      </c>
      <c r="V557">
        <v>2018</v>
      </c>
    </row>
    <row r="558" spans="1:22">
      <c r="A558">
        <v>10657</v>
      </c>
      <c r="B558" t="s">
        <v>64</v>
      </c>
      <c r="C558">
        <f>1/COUNTIFS(SalesTable[SALES_REP],SalesTable[[#This Row],[SALES_REP]])</f>
        <v>1.4492753623188406E-2</v>
      </c>
      <c r="D558" t="s">
        <v>65</v>
      </c>
      <c r="E558" t="s">
        <v>36</v>
      </c>
      <c r="F558" t="str">
        <f t="shared" si="56"/>
        <v>Eagle Lager</v>
      </c>
      <c r="G558">
        <f>1/COUNTIFS(SalesTable[[BRANDS ]],SalesTable[[#This Row],[BRANDS ]])</f>
        <v>6.6666666666666671E-3</v>
      </c>
      <c r="H558">
        <v>170</v>
      </c>
      <c r="I558">
        <v>250</v>
      </c>
      <c r="J558">
        <v>913</v>
      </c>
      <c r="K558">
        <v>228250</v>
      </c>
      <c r="L558">
        <v>73040</v>
      </c>
      <c r="M558">
        <f t="shared" si="57"/>
        <v>0.32</v>
      </c>
      <c r="N558">
        <f t="shared" si="58"/>
        <v>301290</v>
      </c>
      <c r="O558" t="s">
        <v>25</v>
      </c>
      <c r="P558" t="str">
        <f t="shared" si="59"/>
        <v>Anglophone</v>
      </c>
      <c r="Q558" t="s">
        <v>44</v>
      </c>
      <c r="R558" t="str">
        <f t="shared" si="62"/>
        <v>North Central</v>
      </c>
      <c r="S558" t="s">
        <v>45</v>
      </c>
      <c r="T558" t="str">
        <f t="shared" si="60"/>
        <v>May</v>
      </c>
      <c r="U558" t="str">
        <f t="shared" si="61"/>
        <v>Q2</v>
      </c>
      <c r="V558">
        <v>2018</v>
      </c>
    </row>
    <row r="559" spans="1:22">
      <c r="A559">
        <v>10658</v>
      </c>
      <c r="B559" t="s">
        <v>34</v>
      </c>
      <c r="C559">
        <f>1/COUNTIFS(SalesTable[SALES_REP],SalesTable[[#This Row],[SALES_REP]])</f>
        <v>5.3763440860215058E-3</v>
      </c>
      <c r="D559" t="s">
        <v>35</v>
      </c>
      <c r="E559" t="s">
        <v>42</v>
      </c>
      <c r="F559" t="str">
        <f t="shared" si="56"/>
        <v>Hero</v>
      </c>
      <c r="G559">
        <f>1/COUNTIFS(SalesTable[[BRANDS ]],SalesTable[[#This Row],[BRANDS ]])</f>
        <v>6.7114093959731542E-3</v>
      </c>
      <c r="H559">
        <v>150</v>
      </c>
      <c r="I559">
        <v>200</v>
      </c>
      <c r="J559">
        <v>705</v>
      </c>
      <c r="K559">
        <v>141000</v>
      </c>
      <c r="L559">
        <v>35250</v>
      </c>
      <c r="M559">
        <f t="shared" si="57"/>
        <v>0.25</v>
      </c>
      <c r="N559">
        <f t="shared" si="58"/>
        <v>176250</v>
      </c>
      <c r="O559" t="s">
        <v>31</v>
      </c>
      <c r="P559" t="str">
        <f t="shared" si="59"/>
        <v>Francophone</v>
      </c>
      <c r="Q559" t="s">
        <v>47</v>
      </c>
      <c r="R559" t="str">
        <f t="shared" si="62"/>
        <v>North Central</v>
      </c>
      <c r="S559" t="s">
        <v>48</v>
      </c>
      <c r="T559" t="str">
        <f t="shared" si="60"/>
        <v>Jun</v>
      </c>
      <c r="U559" t="str">
        <f t="shared" si="61"/>
        <v>Q2</v>
      </c>
      <c r="V559">
        <v>2018</v>
      </c>
    </row>
    <row r="560" spans="1:22">
      <c r="A560">
        <v>10659</v>
      </c>
      <c r="B560" t="s">
        <v>28</v>
      </c>
      <c r="C560">
        <f>1/COUNTIFS(SalesTable[SALES_REP],SalesTable[[#This Row],[SALES_REP]])</f>
        <v>9.3457943925233638E-3</v>
      </c>
      <c r="D560" t="s">
        <v>29</v>
      </c>
      <c r="E560" t="s">
        <v>46</v>
      </c>
      <c r="F560" t="str">
        <f t="shared" si="56"/>
        <v>Beta Malt</v>
      </c>
      <c r="G560">
        <f>1/COUNTIFS(SalesTable[[BRANDS ]],SalesTable[[#This Row],[BRANDS ]])</f>
        <v>6.7114093959731542E-3</v>
      </c>
      <c r="H560">
        <v>80</v>
      </c>
      <c r="I560">
        <v>150</v>
      </c>
      <c r="J560">
        <v>964</v>
      </c>
      <c r="K560">
        <v>144600</v>
      </c>
      <c r="L560">
        <v>67480</v>
      </c>
      <c r="M560">
        <f t="shared" si="57"/>
        <v>0.46666666666666667</v>
      </c>
      <c r="N560">
        <f t="shared" si="58"/>
        <v>212080</v>
      </c>
      <c r="O560" t="s">
        <v>37</v>
      </c>
      <c r="P560" t="str">
        <f t="shared" si="59"/>
        <v>Francophone</v>
      </c>
      <c r="Q560" t="s">
        <v>20</v>
      </c>
      <c r="R560" t="str">
        <f t="shared" si="62"/>
        <v>South East</v>
      </c>
      <c r="S560" t="s">
        <v>52</v>
      </c>
      <c r="T560" t="str">
        <f t="shared" si="60"/>
        <v>Jul</v>
      </c>
      <c r="U560" t="str">
        <f t="shared" si="61"/>
        <v>Q3</v>
      </c>
      <c r="V560">
        <v>2017</v>
      </c>
    </row>
    <row r="561" spans="1:22">
      <c r="A561">
        <v>10660</v>
      </c>
      <c r="B561" t="s">
        <v>16</v>
      </c>
      <c r="C561">
        <f>1/COUNTIFS(SalesTable[SALES_REP],SalesTable[[#This Row],[SALES_REP]])</f>
        <v>7.3529411764705881E-3</v>
      </c>
      <c r="D561" t="s">
        <v>17</v>
      </c>
      <c r="E561" t="s">
        <v>51</v>
      </c>
      <c r="F561" t="str">
        <f t="shared" si="56"/>
        <v>Grand Malt</v>
      </c>
      <c r="G561">
        <f>1/COUNTIFS(SalesTable[[BRANDS ]],SalesTable[[#This Row],[BRANDS ]])</f>
        <v>6.7114093959731542E-3</v>
      </c>
      <c r="H561">
        <v>90</v>
      </c>
      <c r="I561">
        <v>150</v>
      </c>
      <c r="J561">
        <v>891</v>
      </c>
      <c r="K561">
        <v>133650</v>
      </c>
      <c r="L561">
        <v>53460</v>
      </c>
      <c r="M561">
        <f t="shared" si="57"/>
        <v>0.4</v>
      </c>
      <c r="N561">
        <f t="shared" si="58"/>
        <v>187110</v>
      </c>
      <c r="O561" t="s">
        <v>43</v>
      </c>
      <c r="P561" t="str">
        <f t="shared" si="59"/>
        <v>Francophone</v>
      </c>
      <c r="Q561" t="s">
        <v>26</v>
      </c>
      <c r="R561" t="str">
        <f t="shared" si="62"/>
        <v>West</v>
      </c>
      <c r="S561" t="s">
        <v>53</v>
      </c>
      <c r="T561" t="str">
        <f t="shared" si="60"/>
        <v>Aug</v>
      </c>
      <c r="U561" t="str">
        <f t="shared" si="61"/>
        <v>Q3</v>
      </c>
      <c r="V561">
        <v>2017</v>
      </c>
    </row>
    <row r="562" spans="1:22">
      <c r="A562">
        <v>10661</v>
      </c>
      <c r="B562" t="s">
        <v>40</v>
      </c>
      <c r="C562">
        <f>1/COUNTIFS(SalesTable[SALES_REP],SalesTable[[#This Row],[SALES_REP]])</f>
        <v>9.3457943925233638E-3</v>
      </c>
      <c r="D562" t="s">
        <v>41</v>
      </c>
      <c r="E562" t="s">
        <v>18</v>
      </c>
      <c r="F562" t="str">
        <f t="shared" si="56"/>
        <v>Trophy</v>
      </c>
      <c r="G562">
        <f>1/COUNTIFS(SalesTable[[BRANDS ]],SalesTable[[#This Row],[BRANDS ]])</f>
        <v>6.6666666666666671E-3</v>
      </c>
      <c r="H562">
        <v>150</v>
      </c>
      <c r="I562">
        <v>200</v>
      </c>
      <c r="J562">
        <v>977</v>
      </c>
      <c r="K562">
        <v>195400</v>
      </c>
      <c r="L562">
        <v>48850</v>
      </c>
      <c r="M562">
        <f t="shared" si="57"/>
        <v>0.25</v>
      </c>
      <c r="N562">
        <f t="shared" si="58"/>
        <v>244250</v>
      </c>
      <c r="O562" t="s">
        <v>19</v>
      </c>
      <c r="P562" t="str">
        <f t="shared" si="59"/>
        <v>Anglophone</v>
      </c>
      <c r="Q562" t="s">
        <v>32</v>
      </c>
      <c r="R562" t="str">
        <f t="shared" si="62"/>
        <v>South South</v>
      </c>
      <c r="S562" t="s">
        <v>56</v>
      </c>
      <c r="T562" t="str">
        <f t="shared" si="60"/>
        <v>Sep</v>
      </c>
      <c r="U562" t="str">
        <f t="shared" si="61"/>
        <v>Q3</v>
      </c>
      <c r="V562">
        <v>2019</v>
      </c>
    </row>
    <row r="563" spans="1:22">
      <c r="A563">
        <v>10662</v>
      </c>
      <c r="B563" t="s">
        <v>57</v>
      </c>
      <c r="C563">
        <f>1/COUNTIFS(SalesTable[SALES_REP],SalesTable[[#This Row],[SALES_REP]])</f>
        <v>2.0408163265306121E-2</v>
      </c>
      <c r="D563" t="s">
        <v>58</v>
      </c>
      <c r="E563" t="s">
        <v>24</v>
      </c>
      <c r="F563" t="str">
        <f t="shared" si="56"/>
        <v>Budweiser</v>
      </c>
      <c r="G563">
        <f>1/COUNTIFS(SalesTable[[BRANDS ]],SalesTable[[#This Row],[BRANDS ]])</f>
        <v>6.6666666666666671E-3</v>
      </c>
      <c r="H563">
        <v>250</v>
      </c>
      <c r="I563">
        <v>500</v>
      </c>
      <c r="J563">
        <v>948</v>
      </c>
      <c r="K563">
        <v>474000</v>
      </c>
      <c r="L563">
        <v>237000</v>
      </c>
      <c r="M563">
        <f t="shared" si="57"/>
        <v>0.5</v>
      </c>
      <c r="N563">
        <f t="shared" si="58"/>
        <v>711000</v>
      </c>
      <c r="O563" t="s">
        <v>25</v>
      </c>
      <c r="P563" t="str">
        <f t="shared" si="59"/>
        <v>Anglophone</v>
      </c>
      <c r="Q563" t="s">
        <v>38</v>
      </c>
      <c r="R563" t="str">
        <f t="shared" si="62"/>
        <v>North West</v>
      </c>
      <c r="S563" t="s">
        <v>59</v>
      </c>
      <c r="T563" t="str">
        <f t="shared" si="60"/>
        <v>Oct</v>
      </c>
      <c r="U563" t="str">
        <f t="shared" si="61"/>
        <v>Q4</v>
      </c>
      <c r="V563">
        <v>2019</v>
      </c>
    </row>
    <row r="564" spans="1:22">
      <c r="A564">
        <v>10663</v>
      </c>
      <c r="B564" t="s">
        <v>22</v>
      </c>
      <c r="C564">
        <f>1/COUNTIFS(SalesTable[SALES_REP],SalesTable[[#This Row],[SALES_REP]])</f>
        <v>8.4745762711864406E-3</v>
      </c>
      <c r="D564" t="s">
        <v>23</v>
      </c>
      <c r="E564" t="s">
        <v>30</v>
      </c>
      <c r="F564" t="str">
        <f t="shared" si="56"/>
        <v>Castle Lite</v>
      </c>
      <c r="G564">
        <f>1/COUNTIFS(SalesTable[[BRANDS ]],SalesTable[[#This Row],[BRANDS ]])</f>
        <v>6.6666666666666671E-3</v>
      </c>
      <c r="H564">
        <v>180</v>
      </c>
      <c r="I564">
        <v>450</v>
      </c>
      <c r="J564">
        <v>751</v>
      </c>
      <c r="K564">
        <v>337950</v>
      </c>
      <c r="L564">
        <v>202770</v>
      </c>
      <c r="M564">
        <f t="shared" si="57"/>
        <v>0.6</v>
      </c>
      <c r="N564">
        <f t="shared" si="58"/>
        <v>540720</v>
      </c>
      <c r="O564" t="s">
        <v>31</v>
      </c>
      <c r="P564" t="str">
        <f t="shared" si="59"/>
        <v>Francophone</v>
      </c>
      <c r="Q564" t="s">
        <v>44</v>
      </c>
      <c r="R564" t="str">
        <f t="shared" si="62"/>
        <v>North Central</v>
      </c>
      <c r="S564" t="s">
        <v>62</v>
      </c>
      <c r="T564" t="str">
        <f t="shared" si="60"/>
        <v>Nov</v>
      </c>
      <c r="U564" t="str">
        <f t="shared" si="61"/>
        <v>Q4</v>
      </c>
      <c r="V564">
        <v>2017</v>
      </c>
    </row>
    <row r="565" spans="1:22">
      <c r="A565">
        <v>10664</v>
      </c>
      <c r="B565" t="s">
        <v>22</v>
      </c>
      <c r="C565">
        <f>1/COUNTIFS(SalesTable[SALES_REP],SalesTable[[#This Row],[SALES_REP]])</f>
        <v>8.4745762711864406E-3</v>
      </c>
      <c r="D565" t="s">
        <v>23</v>
      </c>
      <c r="E565" t="s">
        <v>36</v>
      </c>
      <c r="F565" t="str">
        <f t="shared" si="56"/>
        <v>Eagle Lager</v>
      </c>
      <c r="G565">
        <f>1/COUNTIFS(SalesTable[[BRANDS ]],SalesTable[[#This Row],[BRANDS ]])</f>
        <v>6.6666666666666671E-3</v>
      </c>
      <c r="H565">
        <v>170</v>
      </c>
      <c r="I565">
        <v>250</v>
      </c>
      <c r="J565">
        <v>827</v>
      </c>
      <c r="K565">
        <v>206750</v>
      </c>
      <c r="L565">
        <v>66160</v>
      </c>
      <c r="M565">
        <f t="shared" si="57"/>
        <v>0.32</v>
      </c>
      <c r="N565">
        <f t="shared" si="58"/>
        <v>272910</v>
      </c>
      <c r="O565" t="s">
        <v>37</v>
      </c>
      <c r="P565" t="str">
        <f t="shared" si="59"/>
        <v>Francophone</v>
      </c>
      <c r="Q565" t="s">
        <v>47</v>
      </c>
      <c r="R565" t="str">
        <f t="shared" si="62"/>
        <v>North Central</v>
      </c>
      <c r="S565" t="s">
        <v>63</v>
      </c>
      <c r="T565" t="str">
        <f t="shared" si="60"/>
        <v>Dec</v>
      </c>
      <c r="U565" t="str">
        <f t="shared" si="61"/>
        <v>Q4</v>
      </c>
      <c r="V565">
        <v>2017</v>
      </c>
    </row>
    <row r="566" spans="1:22">
      <c r="A566">
        <v>10665</v>
      </c>
      <c r="B566" t="s">
        <v>66</v>
      </c>
      <c r="C566">
        <f>1/COUNTIFS(SalesTable[SALES_REP],SalesTable[[#This Row],[SALES_REP]])</f>
        <v>1.4492753623188406E-2</v>
      </c>
      <c r="D566" t="s">
        <v>67</v>
      </c>
      <c r="E566" t="s">
        <v>42</v>
      </c>
      <c r="F566" t="str">
        <f t="shared" si="56"/>
        <v>Hero</v>
      </c>
      <c r="G566">
        <f>1/COUNTIFS(SalesTable[[BRANDS ]],SalesTable[[#This Row],[BRANDS ]])</f>
        <v>6.7114093959731542E-3</v>
      </c>
      <c r="H566">
        <v>150</v>
      </c>
      <c r="I566">
        <v>200</v>
      </c>
      <c r="J566">
        <v>943</v>
      </c>
      <c r="K566">
        <v>188600</v>
      </c>
      <c r="L566">
        <v>47150</v>
      </c>
      <c r="M566">
        <f t="shared" si="57"/>
        <v>0.25</v>
      </c>
      <c r="N566">
        <f t="shared" si="58"/>
        <v>235750</v>
      </c>
      <c r="O566" t="s">
        <v>43</v>
      </c>
      <c r="P566" t="str">
        <f t="shared" si="59"/>
        <v>Francophone</v>
      </c>
      <c r="Q566" t="s">
        <v>20</v>
      </c>
      <c r="R566" t="str">
        <f t="shared" si="62"/>
        <v>South East</v>
      </c>
      <c r="S566" t="s">
        <v>21</v>
      </c>
      <c r="T566" t="str">
        <f t="shared" si="60"/>
        <v>Jan</v>
      </c>
      <c r="U566" t="str">
        <f t="shared" si="61"/>
        <v>Q1</v>
      </c>
      <c r="V566">
        <v>2019</v>
      </c>
    </row>
    <row r="567" spans="1:22">
      <c r="A567">
        <v>10666</v>
      </c>
      <c r="B567" t="s">
        <v>34</v>
      </c>
      <c r="C567">
        <f>1/COUNTIFS(SalesTable[SALES_REP],SalesTable[[#This Row],[SALES_REP]])</f>
        <v>5.3763440860215058E-3</v>
      </c>
      <c r="D567" t="s">
        <v>35</v>
      </c>
      <c r="E567" t="s">
        <v>46</v>
      </c>
      <c r="F567" t="str">
        <f t="shared" si="56"/>
        <v>Beta Malt</v>
      </c>
      <c r="G567">
        <f>1/COUNTIFS(SalesTable[[BRANDS ]],SalesTable[[#This Row],[BRANDS ]])</f>
        <v>6.7114093959731542E-3</v>
      </c>
      <c r="H567">
        <v>80</v>
      </c>
      <c r="I567">
        <v>150</v>
      </c>
      <c r="J567">
        <v>901</v>
      </c>
      <c r="K567">
        <v>135150</v>
      </c>
      <c r="L567">
        <v>63070</v>
      </c>
      <c r="M567">
        <f t="shared" si="57"/>
        <v>0.46666666666666667</v>
      </c>
      <c r="N567">
        <f t="shared" si="58"/>
        <v>198220</v>
      </c>
      <c r="O567" t="s">
        <v>19</v>
      </c>
      <c r="P567" t="str">
        <f t="shared" si="59"/>
        <v>Anglophone</v>
      </c>
      <c r="Q567" t="s">
        <v>26</v>
      </c>
      <c r="R567" t="str">
        <f t="shared" si="62"/>
        <v>West</v>
      </c>
      <c r="S567" t="s">
        <v>27</v>
      </c>
      <c r="T567" t="str">
        <f t="shared" si="60"/>
        <v>Feb</v>
      </c>
      <c r="U567" t="str">
        <f t="shared" si="61"/>
        <v>Q1</v>
      </c>
      <c r="V567">
        <v>2019</v>
      </c>
    </row>
    <row r="568" spans="1:22">
      <c r="A568">
        <v>10667</v>
      </c>
      <c r="B568" t="s">
        <v>54</v>
      </c>
      <c r="C568">
        <f>1/COUNTIFS(SalesTable[SALES_REP],SalesTable[[#This Row],[SALES_REP]])</f>
        <v>1.2658227848101266E-2</v>
      </c>
      <c r="D568" t="s">
        <v>55</v>
      </c>
      <c r="E568" t="s">
        <v>51</v>
      </c>
      <c r="F568" t="str">
        <f t="shared" si="56"/>
        <v>Grand Malt</v>
      </c>
      <c r="G568">
        <f>1/COUNTIFS(SalesTable[[BRANDS ]],SalesTable[[#This Row],[BRANDS ]])</f>
        <v>6.7114093959731542E-3</v>
      </c>
      <c r="H568">
        <v>90</v>
      </c>
      <c r="I568">
        <v>150</v>
      </c>
      <c r="J568">
        <v>907</v>
      </c>
      <c r="K568">
        <v>136050</v>
      </c>
      <c r="L568">
        <v>54420</v>
      </c>
      <c r="M568">
        <f t="shared" si="57"/>
        <v>0.4</v>
      </c>
      <c r="N568">
        <f t="shared" si="58"/>
        <v>190470</v>
      </c>
      <c r="O568" t="s">
        <v>25</v>
      </c>
      <c r="P568" t="str">
        <f t="shared" si="59"/>
        <v>Anglophone</v>
      </c>
      <c r="Q568" t="s">
        <v>32</v>
      </c>
      <c r="R568" t="str">
        <f t="shared" si="62"/>
        <v>South South</v>
      </c>
      <c r="S568" t="s">
        <v>33</v>
      </c>
      <c r="T568" t="str">
        <f t="shared" si="60"/>
        <v>Mar</v>
      </c>
      <c r="U568" t="str">
        <f t="shared" si="61"/>
        <v>Q1</v>
      </c>
      <c r="V568">
        <v>2019</v>
      </c>
    </row>
    <row r="569" spans="1:22">
      <c r="A569">
        <v>10668</v>
      </c>
      <c r="B569" t="s">
        <v>66</v>
      </c>
      <c r="C569">
        <f>1/COUNTIFS(SalesTable[SALES_REP],SalesTable[[#This Row],[SALES_REP]])</f>
        <v>1.4492753623188406E-2</v>
      </c>
      <c r="D569" t="s">
        <v>67</v>
      </c>
      <c r="E569" t="s">
        <v>18</v>
      </c>
      <c r="F569" t="str">
        <f t="shared" si="56"/>
        <v>Trophy</v>
      </c>
      <c r="G569">
        <f>1/COUNTIFS(SalesTable[[BRANDS ]],SalesTable[[#This Row],[BRANDS ]])</f>
        <v>6.6666666666666671E-3</v>
      </c>
      <c r="H569">
        <v>150</v>
      </c>
      <c r="I569">
        <v>200</v>
      </c>
      <c r="J569">
        <v>755</v>
      </c>
      <c r="K569">
        <v>151000</v>
      </c>
      <c r="L569">
        <v>37750</v>
      </c>
      <c r="M569">
        <f t="shared" si="57"/>
        <v>0.25</v>
      </c>
      <c r="N569">
        <f t="shared" si="58"/>
        <v>188750</v>
      </c>
      <c r="O569" t="s">
        <v>31</v>
      </c>
      <c r="P569" t="str">
        <f t="shared" si="59"/>
        <v>Francophone</v>
      </c>
      <c r="Q569" t="s">
        <v>38</v>
      </c>
      <c r="R569" t="str">
        <f t="shared" si="62"/>
        <v>North West</v>
      </c>
      <c r="S569" t="s">
        <v>39</v>
      </c>
      <c r="T569" t="str">
        <f t="shared" si="60"/>
        <v>Apr</v>
      </c>
      <c r="U569" t="str">
        <f t="shared" si="61"/>
        <v>Q2</v>
      </c>
      <c r="V569">
        <v>2018</v>
      </c>
    </row>
    <row r="570" spans="1:22">
      <c r="A570">
        <v>10669</v>
      </c>
      <c r="B570" t="s">
        <v>28</v>
      </c>
      <c r="C570">
        <f>1/COUNTIFS(SalesTable[SALES_REP],SalesTable[[#This Row],[SALES_REP]])</f>
        <v>9.3457943925233638E-3</v>
      </c>
      <c r="D570" t="s">
        <v>29</v>
      </c>
      <c r="E570" t="s">
        <v>24</v>
      </c>
      <c r="F570" t="str">
        <f t="shared" si="56"/>
        <v>Budweiser</v>
      </c>
      <c r="G570">
        <f>1/COUNTIFS(SalesTable[[BRANDS ]],SalesTable[[#This Row],[BRANDS ]])</f>
        <v>6.6666666666666671E-3</v>
      </c>
      <c r="H570">
        <v>250</v>
      </c>
      <c r="I570">
        <v>500</v>
      </c>
      <c r="J570">
        <v>802</v>
      </c>
      <c r="K570">
        <v>401000</v>
      </c>
      <c r="L570">
        <v>200500</v>
      </c>
      <c r="M570">
        <f t="shared" si="57"/>
        <v>0.5</v>
      </c>
      <c r="N570">
        <f t="shared" si="58"/>
        <v>601500</v>
      </c>
      <c r="O570" t="s">
        <v>37</v>
      </c>
      <c r="P570" t="str">
        <f t="shared" si="59"/>
        <v>Francophone</v>
      </c>
      <c r="Q570" t="s">
        <v>44</v>
      </c>
      <c r="R570" t="str">
        <f t="shared" si="62"/>
        <v>North Central</v>
      </c>
      <c r="S570" t="s">
        <v>45</v>
      </c>
      <c r="T570" t="str">
        <f t="shared" si="60"/>
        <v>May</v>
      </c>
      <c r="U570" t="str">
        <f t="shared" si="61"/>
        <v>Q2</v>
      </c>
      <c r="V570">
        <v>2017</v>
      </c>
    </row>
    <row r="571" spans="1:22">
      <c r="A571">
        <v>10670</v>
      </c>
      <c r="B571" t="s">
        <v>22</v>
      </c>
      <c r="C571">
        <f>1/COUNTIFS(SalesTable[SALES_REP],SalesTable[[#This Row],[SALES_REP]])</f>
        <v>8.4745762711864406E-3</v>
      </c>
      <c r="D571" t="s">
        <v>23</v>
      </c>
      <c r="E571" t="s">
        <v>30</v>
      </c>
      <c r="F571" t="str">
        <f t="shared" si="56"/>
        <v>Castle Lite</v>
      </c>
      <c r="G571">
        <f>1/COUNTIFS(SalesTable[[BRANDS ]],SalesTable[[#This Row],[BRANDS ]])</f>
        <v>6.6666666666666671E-3</v>
      </c>
      <c r="H571">
        <v>180</v>
      </c>
      <c r="I571">
        <v>450</v>
      </c>
      <c r="J571">
        <v>919</v>
      </c>
      <c r="K571">
        <v>413550</v>
      </c>
      <c r="L571">
        <v>248130</v>
      </c>
      <c r="M571">
        <f t="shared" si="57"/>
        <v>0.6</v>
      </c>
      <c r="N571">
        <f t="shared" si="58"/>
        <v>661680</v>
      </c>
      <c r="O571" t="s">
        <v>43</v>
      </c>
      <c r="P571" t="str">
        <f t="shared" si="59"/>
        <v>Francophone</v>
      </c>
      <c r="Q571" t="s">
        <v>47</v>
      </c>
      <c r="R571" t="str">
        <f t="shared" si="62"/>
        <v>North Central</v>
      </c>
      <c r="S571" t="s">
        <v>48</v>
      </c>
      <c r="T571" t="str">
        <f t="shared" si="60"/>
        <v>Jun</v>
      </c>
      <c r="U571" t="str">
        <f t="shared" si="61"/>
        <v>Q2</v>
      </c>
      <c r="V571">
        <v>2019</v>
      </c>
    </row>
    <row r="572" spans="1:22">
      <c r="A572">
        <v>10671</v>
      </c>
      <c r="B572" t="s">
        <v>28</v>
      </c>
      <c r="C572">
        <f>1/COUNTIFS(SalesTable[SALES_REP],SalesTable[[#This Row],[SALES_REP]])</f>
        <v>9.3457943925233638E-3</v>
      </c>
      <c r="D572" t="s">
        <v>29</v>
      </c>
      <c r="E572" t="s">
        <v>36</v>
      </c>
      <c r="F572" t="str">
        <f t="shared" si="56"/>
        <v>Eagle Lager</v>
      </c>
      <c r="G572">
        <f>1/COUNTIFS(SalesTable[[BRANDS ]],SalesTable[[#This Row],[BRANDS ]])</f>
        <v>6.6666666666666671E-3</v>
      </c>
      <c r="H572">
        <v>170</v>
      </c>
      <c r="I572">
        <v>250</v>
      </c>
      <c r="J572">
        <v>824</v>
      </c>
      <c r="K572">
        <v>206000</v>
      </c>
      <c r="L572">
        <v>65920</v>
      </c>
      <c r="M572">
        <f t="shared" si="57"/>
        <v>0.32</v>
      </c>
      <c r="N572">
        <f t="shared" si="58"/>
        <v>271920</v>
      </c>
      <c r="O572" t="s">
        <v>19</v>
      </c>
      <c r="P572" t="str">
        <f t="shared" si="59"/>
        <v>Anglophone</v>
      </c>
      <c r="Q572" t="s">
        <v>20</v>
      </c>
      <c r="R572" t="str">
        <f t="shared" si="62"/>
        <v>South East</v>
      </c>
      <c r="S572" t="s">
        <v>52</v>
      </c>
      <c r="T572" t="str">
        <f t="shared" si="60"/>
        <v>Jul</v>
      </c>
      <c r="U572" t="str">
        <f t="shared" si="61"/>
        <v>Q3</v>
      </c>
      <c r="V572">
        <v>2017</v>
      </c>
    </row>
    <row r="573" spans="1:22">
      <c r="A573">
        <v>10672</v>
      </c>
      <c r="B573" t="s">
        <v>49</v>
      </c>
      <c r="C573">
        <f>1/COUNTIFS(SalesTable[SALES_REP],SalesTable[[#This Row],[SALES_REP]])</f>
        <v>1.7241379310344827E-2</v>
      </c>
      <c r="D573" t="s">
        <v>50</v>
      </c>
      <c r="E573" t="s">
        <v>42</v>
      </c>
      <c r="F573" t="str">
        <f t="shared" si="56"/>
        <v>Hero</v>
      </c>
      <c r="G573">
        <f>1/COUNTIFS(SalesTable[[BRANDS ]],SalesTable[[#This Row],[BRANDS ]])</f>
        <v>6.7114093959731542E-3</v>
      </c>
      <c r="H573">
        <v>150</v>
      </c>
      <c r="I573">
        <v>200</v>
      </c>
      <c r="J573">
        <v>730</v>
      </c>
      <c r="K573">
        <v>146000</v>
      </c>
      <c r="L573">
        <v>36500</v>
      </c>
      <c r="M573">
        <f t="shared" si="57"/>
        <v>0.25</v>
      </c>
      <c r="N573">
        <f t="shared" si="58"/>
        <v>182500</v>
      </c>
      <c r="O573" t="s">
        <v>25</v>
      </c>
      <c r="P573" t="str">
        <f t="shared" si="59"/>
        <v>Anglophone</v>
      </c>
      <c r="Q573" t="s">
        <v>26</v>
      </c>
      <c r="R573" t="str">
        <f t="shared" si="62"/>
        <v>West</v>
      </c>
      <c r="S573" t="s">
        <v>53</v>
      </c>
      <c r="T573" t="str">
        <f t="shared" si="60"/>
        <v>Aug</v>
      </c>
      <c r="U573" t="str">
        <f t="shared" si="61"/>
        <v>Q3</v>
      </c>
      <c r="V573">
        <v>2017</v>
      </c>
    </row>
    <row r="574" spans="1:22">
      <c r="A574">
        <v>10673</v>
      </c>
      <c r="B574" t="s">
        <v>40</v>
      </c>
      <c r="C574">
        <f>1/COUNTIFS(SalesTable[SALES_REP],SalesTable[[#This Row],[SALES_REP]])</f>
        <v>9.3457943925233638E-3</v>
      </c>
      <c r="D574" t="s">
        <v>41</v>
      </c>
      <c r="E574" t="s">
        <v>46</v>
      </c>
      <c r="F574" t="str">
        <f t="shared" si="56"/>
        <v>Beta Malt</v>
      </c>
      <c r="G574">
        <f>1/COUNTIFS(SalesTable[[BRANDS ]],SalesTable[[#This Row],[BRANDS ]])</f>
        <v>6.7114093959731542E-3</v>
      </c>
      <c r="H574">
        <v>80</v>
      </c>
      <c r="I574">
        <v>150</v>
      </c>
      <c r="J574">
        <v>798</v>
      </c>
      <c r="K574">
        <v>119700</v>
      </c>
      <c r="L574">
        <v>55860</v>
      </c>
      <c r="M574">
        <f t="shared" si="57"/>
        <v>0.46666666666666667</v>
      </c>
      <c r="N574">
        <f t="shared" si="58"/>
        <v>175560</v>
      </c>
      <c r="O574" t="s">
        <v>31</v>
      </c>
      <c r="P574" t="str">
        <f t="shared" si="59"/>
        <v>Francophone</v>
      </c>
      <c r="Q574" t="s">
        <v>32</v>
      </c>
      <c r="R574" t="str">
        <f t="shared" si="62"/>
        <v>South South</v>
      </c>
      <c r="S574" t="s">
        <v>56</v>
      </c>
      <c r="T574" t="str">
        <f t="shared" si="60"/>
        <v>Sep</v>
      </c>
      <c r="U574" t="str">
        <f t="shared" si="61"/>
        <v>Q3</v>
      </c>
      <c r="V574">
        <v>2018</v>
      </c>
    </row>
    <row r="575" spans="1:22">
      <c r="A575">
        <v>10674</v>
      </c>
      <c r="B575" t="s">
        <v>16</v>
      </c>
      <c r="C575">
        <f>1/COUNTIFS(SalesTable[SALES_REP],SalesTable[[#This Row],[SALES_REP]])</f>
        <v>7.3529411764705881E-3</v>
      </c>
      <c r="D575" t="s">
        <v>17</v>
      </c>
      <c r="E575" t="s">
        <v>51</v>
      </c>
      <c r="F575" t="str">
        <f t="shared" si="56"/>
        <v>Grand Malt</v>
      </c>
      <c r="G575">
        <f>1/COUNTIFS(SalesTable[[BRANDS ]],SalesTable[[#This Row],[BRANDS ]])</f>
        <v>6.7114093959731542E-3</v>
      </c>
      <c r="H575">
        <v>90</v>
      </c>
      <c r="I575">
        <v>150</v>
      </c>
      <c r="J575">
        <v>811</v>
      </c>
      <c r="K575">
        <v>121650</v>
      </c>
      <c r="L575">
        <v>48660</v>
      </c>
      <c r="M575">
        <f t="shared" si="57"/>
        <v>0.4</v>
      </c>
      <c r="N575">
        <f t="shared" si="58"/>
        <v>170310</v>
      </c>
      <c r="O575" t="s">
        <v>37</v>
      </c>
      <c r="P575" t="str">
        <f t="shared" si="59"/>
        <v>Francophone</v>
      </c>
      <c r="Q575" t="s">
        <v>38</v>
      </c>
      <c r="R575" t="str">
        <f t="shared" si="62"/>
        <v>North West</v>
      </c>
      <c r="S575" t="s">
        <v>59</v>
      </c>
      <c r="T575" t="str">
        <f t="shared" si="60"/>
        <v>Oct</v>
      </c>
      <c r="U575" t="str">
        <f t="shared" si="61"/>
        <v>Q4</v>
      </c>
      <c r="V575">
        <v>2018</v>
      </c>
    </row>
    <row r="576" spans="1:22">
      <c r="A576">
        <v>10675</v>
      </c>
      <c r="B576" t="s">
        <v>16</v>
      </c>
      <c r="C576">
        <f>1/COUNTIFS(SalesTable[SALES_REP],SalesTable[[#This Row],[SALES_REP]])</f>
        <v>7.3529411764705881E-3</v>
      </c>
      <c r="D576" t="s">
        <v>17</v>
      </c>
      <c r="E576" t="s">
        <v>18</v>
      </c>
      <c r="F576" t="str">
        <f t="shared" si="56"/>
        <v>Trophy</v>
      </c>
      <c r="G576">
        <f>1/COUNTIFS(SalesTable[[BRANDS ]],SalesTable[[#This Row],[BRANDS ]])</f>
        <v>6.6666666666666671E-3</v>
      </c>
      <c r="H576">
        <v>150</v>
      </c>
      <c r="I576">
        <v>200</v>
      </c>
      <c r="J576">
        <v>912</v>
      </c>
      <c r="K576">
        <v>182400</v>
      </c>
      <c r="L576">
        <v>45600</v>
      </c>
      <c r="M576">
        <f t="shared" si="57"/>
        <v>0.25</v>
      </c>
      <c r="N576">
        <f t="shared" si="58"/>
        <v>228000</v>
      </c>
      <c r="O576" t="s">
        <v>43</v>
      </c>
      <c r="P576" t="str">
        <f t="shared" si="59"/>
        <v>Francophone</v>
      </c>
      <c r="Q576" t="s">
        <v>44</v>
      </c>
      <c r="R576" t="str">
        <f t="shared" si="62"/>
        <v>North Central</v>
      </c>
      <c r="S576" t="s">
        <v>62</v>
      </c>
      <c r="T576" t="str">
        <f t="shared" si="60"/>
        <v>Nov</v>
      </c>
      <c r="U576" t="str">
        <f t="shared" si="61"/>
        <v>Q4</v>
      </c>
      <c r="V576">
        <v>2018</v>
      </c>
    </row>
    <row r="577" spans="1:22">
      <c r="A577">
        <v>10676</v>
      </c>
      <c r="B577" t="s">
        <v>40</v>
      </c>
      <c r="C577">
        <f>1/COUNTIFS(SalesTable[SALES_REP],SalesTable[[#This Row],[SALES_REP]])</f>
        <v>9.3457943925233638E-3</v>
      </c>
      <c r="D577" t="s">
        <v>41</v>
      </c>
      <c r="E577" t="s">
        <v>24</v>
      </c>
      <c r="F577" t="str">
        <f t="shared" si="56"/>
        <v>Budweiser</v>
      </c>
      <c r="G577">
        <f>1/COUNTIFS(SalesTable[[BRANDS ]],SalesTable[[#This Row],[BRANDS ]])</f>
        <v>6.6666666666666671E-3</v>
      </c>
      <c r="H577">
        <v>250</v>
      </c>
      <c r="I577">
        <v>500</v>
      </c>
      <c r="J577">
        <v>836</v>
      </c>
      <c r="K577">
        <v>418000</v>
      </c>
      <c r="L577">
        <v>209000</v>
      </c>
      <c r="M577">
        <f t="shared" si="57"/>
        <v>0.5</v>
      </c>
      <c r="N577">
        <f t="shared" si="58"/>
        <v>627000</v>
      </c>
      <c r="O577" t="s">
        <v>19</v>
      </c>
      <c r="P577" t="str">
        <f t="shared" si="59"/>
        <v>Anglophone</v>
      </c>
      <c r="Q577" t="s">
        <v>47</v>
      </c>
      <c r="R577" t="str">
        <f t="shared" si="62"/>
        <v>North Central</v>
      </c>
      <c r="S577" t="s">
        <v>63</v>
      </c>
      <c r="T577" t="str">
        <f t="shared" si="60"/>
        <v>Dec</v>
      </c>
      <c r="U577" t="str">
        <f t="shared" si="61"/>
        <v>Q4</v>
      </c>
      <c r="V577">
        <v>2017</v>
      </c>
    </row>
    <row r="578" spans="1:22">
      <c r="A578">
        <v>10677</v>
      </c>
      <c r="B578" t="s">
        <v>16</v>
      </c>
      <c r="C578">
        <f>1/COUNTIFS(SalesTable[SALES_REP],SalesTable[[#This Row],[SALES_REP]])</f>
        <v>7.3529411764705881E-3</v>
      </c>
      <c r="D578" t="s">
        <v>17</v>
      </c>
      <c r="E578" t="s">
        <v>30</v>
      </c>
      <c r="F578" t="str">
        <f t="shared" ref="F578:F641" si="63">PROPER(E578)</f>
        <v>Castle Lite</v>
      </c>
      <c r="G578">
        <f>1/COUNTIFS(SalesTable[[BRANDS ]],SalesTable[[#This Row],[BRANDS ]])</f>
        <v>6.6666666666666671E-3</v>
      </c>
      <c r="H578">
        <v>180</v>
      </c>
      <c r="I578">
        <v>450</v>
      </c>
      <c r="J578">
        <v>953</v>
      </c>
      <c r="K578">
        <v>428850</v>
      </c>
      <c r="L578">
        <v>257310</v>
      </c>
      <c r="M578">
        <f t="shared" ref="M578:M641" si="64">L578/K578</f>
        <v>0.6</v>
      </c>
      <c r="N578">
        <f t="shared" ref="N578:N641" si="65">SUM(K578,L578)</f>
        <v>686160</v>
      </c>
      <c r="O578" t="s">
        <v>25</v>
      </c>
      <c r="P578" t="str">
        <f t="shared" ref="P578:P641" si="66">IF(O578 = "Ghana", "Anglophone", IF(O578= "Nigeria", "Anglophone", "Francophone"))</f>
        <v>Anglophone</v>
      </c>
      <c r="Q578" t="s">
        <v>20</v>
      </c>
      <c r="R578" t="str">
        <f t="shared" si="62"/>
        <v>South East</v>
      </c>
      <c r="S578" t="s">
        <v>21</v>
      </c>
      <c r="T578" t="str">
        <f t="shared" ref="T578:T641" si="67">LEFT(S578, 3)</f>
        <v>Jan</v>
      </c>
      <c r="U578" t="str">
        <f t="shared" ref="U578:U641" si="68">IF(S578="October","Q4",IF(S578="November","Q4",IF(S578="December","Q4",IF(S578="September", "Q3",IF(S578="August", "Q3", IF(S578="July", "Q3",IF(S578="June", "Q2",IF(S578="May", "Q2", IF(S578="April", "Q2","Q1")))))))))</f>
        <v>Q1</v>
      </c>
      <c r="V578">
        <v>2018</v>
      </c>
    </row>
    <row r="579" spans="1:22">
      <c r="A579">
        <v>10678</v>
      </c>
      <c r="B579" t="s">
        <v>22</v>
      </c>
      <c r="C579">
        <f>1/COUNTIFS(SalesTable[SALES_REP],SalesTable[[#This Row],[SALES_REP]])</f>
        <v>8.4745762711864406E-3</v>
      </c>
      <c r="D579" t="s">
        <v>23</v>
      </c>
      <c r="E579" t="s">
        <v>36</v>
      </c>
      <c r="F579" t="str">
        <f t="shared" si="63"/>
        <v>Eagle Lager</v>
      </c>
      <c r="G579">
        <f>1/COUNTIFS(SalesTable[[BRANDS ]],SalesTable[[#This Row],[BRANDS ]])</f>
        <v>6.6666666666666671E-3</v>
      </c>
      <c r="H579">
        <v>170</v>
      </c>
      <c r="I579">
        <v>250</v>
      </c>
      <c r="J579">
        <v>908</v>
      </c>
      <c r="K579">
        <v>227000</v>
      </c>
      <c r="L579">
        <v>72640</v>
      </c>
      <c r="M579">
        <f t="shared" si="64"/>
        <v>0.32</v>
      </c>
      <c r="N579">
        <f t="shared" si="65"/>
        <v>299640</v>
      </c>
      <c r="O579" t="s">
        <v>31</v>
      </c>
      <c r="P579" t="str">
        <f t="shared" si="66"/>
        <v>Francophone</v>
      </c>
      <c r="Q579" t="s">
        <v>26</v>
      </c>
      <c r="R579" t="str">
        <f t="shared" ref="R579:R642" si="69">IF(Q579="Southeast","South East",IF(Q579="west","West",IF(Q579="southsouth","South South",IF(Q579="northwest","North West",IF(Q579="northeast","North East","North Central")))))</f>
        <v>West</v>
      </c>
      <c r="S579" t="s">
        <v>27</v>
      </c>
      <c r="T579" t="str">
        <f t="shared" si="67"/>
        <v>Feb</v>
      </c>
      <c r="U579" t="str">
        <f t="shared" si="68"/>
        <v>Q1</v>
      </c>
      <c r="V579">
        <v>2018</v>
      </c>
    </row>
    <row r="580" spans="1:22">
      <c r="A580">
        <v>10679</v>
      </c>
      <c r="B580" t="s">
        <v>28</v>
      </c>
      <c r="C580">
        <f>1/COUNTIFS(SalesTable[SALES_REP],SalesTable[[#This Row],[SALES_REP]])</f>
        <v>9.3457943925233638E-3</v>
      </c>
      <c r="D580" t="s">
        <v>29</v>
      </c>
      <c r="E580" t="s">
        <v>42</v>
      </c>
      <c r="F580" t="str">
        <f t="shared" si="63"/>
        <v>Hero</v>
      </c>
      <c r="G580">
        <f>1/COUNTIFS(SalesTable[[BRANDS ]],SalesTable[[#This Row],[BRANDS ]])</f>
        <v>6.7114093959731542E-3</v>
      </c>
      <c r="H580">
        <v>150</v>
      </c>
      <c r="I580">
        <v>200</v>
      </c>
      <c r="J580">
        <v>859</v>
      </c>
      <c r="K580">
        <v>171800</v>
      </c>
      <c r="L580">
        <v>42950</v>
      </c>
      <c r="M580">
        <f t="shared" si="64"/>
        <v>0.25</v>
      </c>
      <c r="N580">
        <f t="shared" si="65"/>
        <v>214750</v>
      </c>
      <c r="O580" t="s">
        <v>37</v>
      </c>
      <c r="P580" t="str">
        <f t="shared" si="66"/>
        <v>Francophone</v>
      </c>
      <c r="Q580" t="s">
        <v>32</v>
      </c>
      <c r="R580" t="str">
        <f t="shared" si="69"/>
        <v>South South</v>
      </c>
      <c r="S580" t="s">
        <v>33</v>
      </c>
      <c r="T580" t="str">
        <f t="shared" si="67"/>
        <v>Mar</v>
      </c>
      <c r="U580" t="str">
        <f t="shared" si="68"/>
        <v>Q1</v>
      </c>
      <c r="V580">
        <v>2019</v>
      </c>
    </row>
    <row r="581" spans="1:22">
      <c r="A581">
        <v>10680</v>
      </c>
      <c r="B581" t="s">
        <v>34</v>
      </c>
      <c r="C581">
        <f>1/COUNTIFS(SalesTable[SALES_REP],SalesTable[[#This Row],[SALES_REP]])</f>
        <v>5.3763440860215058E-3</v>
      </c>
      <c r="D581" t="s">
        <v>35</v>
      </c>
      <c r="E581" t="s">
        <v>46</v>
      </c>
      <c r="F581" t="str">
        <f t="shared" si="63"/>
        <v>Beta Malt</v>
      </c>
      <c r="G581">
        <f>1/COUNTIFS(SalesTable[[BRANDS ]],SalesTable[[#This Row],[BRANDS ]])</f>
        <v>6.7114093959731542E-3</v>
      </c>
      <c r="H581">
        <v>80</v>
      </c>
      <c r="I581">
        <v>150</v>
      </c>
      <c r="J581">
        <v>928</v>
      </c>
      <c r="K581">
        <v>139200</v>
      </c>
      <c r="L581">
        <v>64960</v>
      </c>
      <c r="M581">
        <f t="shared" si="64"/>
        <v>0.46666666666666667</v>
      </c>
      <c r="N581">
        <f t="shared" si="65"/>
        <v>204160</v>
      </c>
      <c r="O581" t="s">
        <v>43</v>
      </c>
      <c r="P581" t="str">
        <f t="shared" si="66"/>
        <v>Francophone</v>
      </c>
      <c r="Q581" t="s">
        <v>38</v>
      </c>
      <c r="R581" t="str">
        <f t="shared" si="69"/>
        <v>North West</v>
      </c>
      <c r="S581" t="s">
        <v>39</v>
      </c>
      <c r="T581" t="str">
        <f t="shared" si="67"/>
        <v>Apr</v>
      </c>
      <c r="U581" t="str">
        <f t="shared" si="68"/>
        <v>Q2</v>
      </c>
      <c r="V581">
        <v>2017</v>
      </c>
    </row>
    <row r="582" spans="1:22">
      <c r="A582">
        <v>10681</v>
      </c>
      <c r="B582" t="s">
        <v>40</v>
      </c>
      <c r="C582">
        <f>1/COUNTIFS(SalesTable[SALES_REP],SalesTable[[#This Row],[SALES_REP]])</f>
        <v>9.3457943925233638E-3</v>
      </c>
      <c r="D582" t="s">
        <v>41</v>
      </c>
      <c r="E582" t="s">
        <v>51</v>
      </c>
      <c r="F582" t="str">
        <f t="shared" si="63"/>
        <v>Grand Malt</v>
      </c>
      <c r="G582">
        <f>1/COUNTIFS(SalesTable[[BRANDS ]],SalesTable[[#This Row],[BRANDS ]])</f>
        <v>6.7114093959731542E-3</v>
      </c>
      <c r="H582">
        <v>90</v>
      </c>
      <c r="I582">
        <v>150</v>
      </c>
      <c r="J582">
        <v>716</v>
      </c>
      <c r="K582">
        <v>107400</v>
      </c>
      <c r="L582">
        <v>42960</v>
      </c>
      <c r="M582">
        <f t="shared" si="64"/>
        <v>0.4</v>
      </c>
      <c r="N582">
        <f t="shared" si="65"/>
        <v>150360</v>
      </c>
      <c r="O582" t="s">
        <v>19</v>
      </c>
      <c r="P582" t="str">
        <f t="shared" si="66"/>
        <v>Anglophone</v>
      </c>
      <c r="Q582" t="s">
        <v>44</v>
      </c>
      <c r="R582" t="str">
        <f t="shared" si="69"/>
        <v>North Central</v>
      </c>
      <c r="S582" t="s">
        <v>45</v>
      </c>
      <c r="T582" t="str">
        <f t="shared" si="67"/>
        <v>May</v>
      </c>
      <c r="U582" t="str">
        <f t="shared" si="68"/>
        <v>Q2</v>
      </c>
      <c r="V582">
        <v>2019</v>
      </c>
    </row>
    <row r="583" spans="1:22">
      <c r="A583">
        <v>10682</v>
      </c>
      <c r="B583" t="s">
        <v>16</v>
      </c>
      <c r="C583">
        <f>1/COUNTIFS(SalesTable[SALES_REP],SalesTable[[#This Row],[SALES_REP]])</f>
        <v>7.3529411764705881E-3</v>
      </c>
      <c r="D583" t="s">
        <v>17</v>
      </c>
      <c r="E583" t="s">
        <v>18</v>
      </c>
      <c r="F583" t="str">
        <f t="shared" si="63"/>
        <v>Trophy</v>
      </c>
      <c r="G583">
        <f>1/COUNTIFS(SalesTable[[BRANDS ]],SalesTable[[#This Row],[BRANDS ]])</f>
        <v>6.6666666666666671E-3</v>
      </c>
      <c r="H583">
        <v>150</v>
      </c>
      <c r="I583">
        <v>200</v>
      </c>
      <c r="J583">
        <v>946</v>
      </c>
      <c r="K583">
        <v>189200</v>
      </c>
      <c r="L583">
        <v>47300</v>
      </c>
      <c r="M583">
        <f t="shared" si="64"/>
        <v>0.25</v>
      </c>
      <c r="N583">
        <f t="shared" si="65"/>
        <v>236500</v>
      </c>
      <c r="O583" t="s">
        <v>25</v>
      </c>
      <c r="P583" t="str">
        <f t="shared" si="66"/>
        <v>Anglophone</v>
      </c>
      <c r="Q583" t="s">
        <v>47</v>
      </c>
      <c r="R583" t="str">
        <f t="shared" si="69"/>
        <v>North Central</v>
      </c>
      <c r="S583" t="s">
        <v>48</v>
      </c>
      <c r="T583" t="str">
        <f t="shared" si="67"/>
        <v>Jun</v>
      </c>
      <c r="U583" t="str">
        <f t="shared" si="68"/>
        <v>Q2</v>
      </c>
      <c r="V583">
        <v>2017</v>
      </c>
    </row>
    <row r="584" spans="1:22">
      <c r="A584">
        <v>10683</v>
      </c>
      <c r="B584" t="s">
        <v>49</v>
      </c>
      <c r="C584">
        <f>1/COUNTIFS(SalesTable[SALES_REP],SalesTable[[#This Row],[SALES_REP]])</f>
        <v>1.7241379310344827E-2</v>
      </c>
      <c r="D584" t="s">
        <v>50</v>
      </c>
      <c r="E584" t="s">
        <v>24</v>
      </c>
      <c r="F584" t="str">
        <f t="shared" si="63"/>
        <v>Budweiser</v>
      </c>
      <c r="G584">
        <f>1/COUNTIFS(SalesTable[[BRANDS ]],SalesTable[[#This Row],[BRANDS ]])</f>
        <v>6.6666666666666671E-3</v>
      </c>
      <c r="H584">
        <v>250</v>
      </c>
      <c r="I584">
        <v>500</v>
      </c>
      <c r="J584">
        <v>913</v>
      </c>
      <c r="K584">
        <v>456500</v>
      </c>
      <c r="L584">
        <v>228250</v>
      </c>
      <c r="M584">
        <f t="shared" si="64"/>
        <v>0.5</v>
      </c>
      <c r="N584">
        <f t="shared" si="65"/>
        <v>684750</v>
      </c>
      <c r="O584" t="s">
        <v>31</v>
      </c>
      <c r="P584" t="str">
        <f t="shared" si="66"/>
        <v>Francophone</v>
      </c>
      <c r="Q584" t="s">
        <v>20</v>
      </c>
      <c r="R584" t="str">
        <f t="shared" si="69"/>
        <v>South East</v>
      </c>
      <c r="S584" t="s">
        <v>52</v>
      </c>
      <c r="T584" t="str">
        <f t="shared" si="67"/>
        <v>Jul</v>
      </c>
      <c r="U584" t="str">
        <f t="shared" si="68"/>
        <v>Q3</v>
      </c>
      <c r="V584">
        <v>2018</v>
      </c>
    </row>
    <row r="585" spans="1:22">
      <c r="A585">
        <v>10684</v>
      </c>
      <c r="B585" t="s">
        <v>34</v>
      </c>
      <c r="C585">
        <f>1/COUNTIFS(SalesTable[SALES_REP],SalesTable[[#This Row],[SALES_REP]])</f>
        <v>5.3763440860215058E-3</v>
      </c>
      <c r="D585" t="s">
        <v>35</v>
      </c>
      <c r="E585" t="s">
        <v>30</v>
      </c>
      <c r="F585" t="str">
        <f t="shared" si="63"/>
        <v>Castle Lite</v>
      </c>
      <c r="G585">
        <f>1/COUNTIFS(SalesTable[[BRANDS ]],SalesTable[[#This Row],[BRANDS ]])</f>
        <v>6.6666666666666671E-3</v>
      </c>
      <c r="H585">
        <v>180</v>
      </c>
      <c r="I585">
        <v>450</v>
      </c>
      <c r="J585">
        <v>947</v>
      </c>
      <c r="K585">
        <v>426150</v>
      </c>
      <c r="L585">
        <v>255690</v>
      </c>
      <c r="M585">
        <f t="shared" si="64"/>
        <v>0.6</v>
      </c>
      <c r="N585">
        <f t="shared" si="65"/>
        <v>681840</v>
      </c>
      <c r="O585" t="s">
        <v>37</v>
      </c>
      <c r="P585" t="str">
        <f t="shared" si="66"/>
        <v>Francophone</v>
      </c>
      <c r="Q585" t="s">
        <v>26</v>
      </c>
      <c r="R585" t="str">
        <f t="shared" si="69"/>
        <v>West</v>
      </c>
      <c r="S585" t="s">
        <v>53</v>
      </c>
      <c r="T585" t="str">
        <f t="shared" si="67"/>
        <v>Aug</v>
      </c>
      <c r="U585" t="str">
        <f t="shared" si="68"/>
        <v>Q3</v>
      </c>
      <c r="V585">
        <v>2019</v>
      </c>
    </row>
    <row r="586" spans="1:22">
      <c r="A586">
        <v>10685</v>
      </c>
      <c r="B586" t="s">
        <v>54</v>
      </c>
      <c r="C586">
        <f>1/COUNTIFS(SalesTable[SALES_REP],SalesTable[[#This Row],[SALES_REP]])</f>
        <v>1.2658227848101266E-2</v>
      </c>
      <c r="D586" t="s">
        <v>55</v>
      </c>
      <c r="E586" t="s">
        <v>36</v>
      </c>
      <c r="F586" t="str">
        <f t="shared" si="63"/>
        <v>Eagle Lager</v>
      </c>
      <c r="G586">
        <f>1/COUNTIFS(SalesTable[[BRANDS ]],SalesTable[[#This Row],[BRANDS ]])</f>
        <v>6.6666666666666671E-3</v>
      </c>
      <c r="H586">
        <v>170</v>
      </c>
      <c r="I586">
        <v>250</v>
      </c>
      <c r="J586">
        <v>743</v>
      </c>
      <c r="K586">
        <v>185750</v>
      </c>
      <c r="L586">
        <v>59440</v>
      </c>
      <c r="M586">
        <f t="shared" si="64"/>
        <v>0.32</v>
      </c>
      <c r="N586">
        <f t="shared" si="65"/>
        <v>245190</v>
      </c>
      <c r="O586" t="s">
        <v>43</v>
      </c>
      <c r="P586" t="str">
        <f t="shared" si="66"/>
        <v>Francophone</v>
      </c>
      <c r="Q586" t="s">
        <v>32</v>
      </c>
      <c r="R586" t="str">
        <f t="shared" si="69"/>
        <v>South South</v>
      </c>
      <c r="S586" t="s">
        <v>56</v>
      </c>
      <c r="T586" t="str">
        <f t="shared" si="67"/>
        <v>Sep</v>
      </c>
      <c r="U586" t="str">
        <f t="shared" si="68"/>
        <v>Q3</v>
      </c>
      <c r="V586">
        <v>2018</v>
      </c>
    </row>
    <row r="587" spans="1:22">
      <c r="A587">
        <v>10686</v>
      </c>
      <c r="B587" t="s">
        <v>57</v>
      </c>
      <c r="C587">
        <f>1/COUNTIFS(SalesTable[SALES_REP],SalesTable[[#This Row],[SALES_REP]])</f>
        <v>2.0408163265306121E-2</v>
      </c>
      <c r="D587" t="s">
        <v>58</v>
      </c>
      <c r="E587" t="s">
        <v>42</v>
      </c>
      <c r="F587" t="str">
        <f t="shared" si="63"/>
        <v>Hero</v>
      </c>
      <c r="G587">
        <f>1/COUNTIFS(SalesTable[[BRANDS ]],SalesTable[[#This Row],[BRANDS ]])</f>
        <v>6.7114093959731542E-3</v>
      </c>
      <c r="H587">
        <v>150</v>
      </c>
      <c r="I587">
        <v>200</v>
      </c>
      <c r="J587">
        <v>788</v>
      </c>
      <c r="K587">
        <v>157600</v>
      </c>
      <c r="L587">
        <v>39400</v>
      </c>
      <c r="M587">
        <f t="shared" si="64"/>
        <v>0.25</v>
      </c>
      <c r="N587">
        <f t="shared" si="65"/>
        <v>197000</v>
      </c>
      <c r="O587" t="s">
        <v>19</v>
      </c>
      <c r="P587" t="str">
        <f t="shared" si="66"/>
        <v>Anglophone</v>
      </c>
      <c r="Q587" t="s">
        <v>38</v>
      </c>
      <c r="R587" t="str">
        <f t="shared" si="69"/>
        <v>North West</v>
      </c>
      <c r="S587" t="s">
        <v>59</v>
      </c>
      <c r="T587" t="str">
        <f t="shared" si="67"/>
        <v>Oct</v>
      </c>
      <c r="U587" t="str">
        <f t="shared" si="68"/>
        <v>Q4</v>
      </c>
      <c r="V587">
        <v>2018</v>
      </c>
    </row>
    <row r="588" spans="1:22">
      <c r="A588">
        <v>10687</v>
      </c>
      <c r="B588" t="s">
        <v>60</v>
      </c>
      <c r="C588">
        <f>1/COUNTIFS(SalesTable[SALES_REP],SalesTable[[#This Row],[SALES_REP]])</f>
        <v>1.4492753623188406E-2</v>
      </c>
      <c r="D588" t="s">
        <v>61</v>
      </c>
      <c r="E588" t="s">
        <v>46</v>
      </c>
      <c r="F588" t="str">
        <f t="shared" si="63"/>
        <v>Beta Malt</v>
      </c>
      <c r="G588">
        <f>1/COUNTIFS(SalesTable[[BRANDS ]],SalesTable[[#This Row],[BRANDS ]])</f>
        <v>6.7114093959731542E-3</v>
      </c>
      <c r="H588">
        <v>80</v>
      </c>
      <c r="I588">
        <v>150</v>
      </c>
      <c r="J588">
        <v>810</v>
      </c>
      <c r="K588">
        <v>121500</v>
      </c>
      <c r="L588">
        <v>56700</v>
      </c>
      <c r="M588">
        <f t="shared" si="64"/>
        <v>0.46666666666666667</v>
      </c>
      <c r="N588">
        <f t="shared" si="65"/>
        <v>178200</v>
      </c>
      <c r="O588" t="s">
        <v>25</v>
      </c>
      <c r="P588" t="str">
        <f t="shared" si="66"/>
        <v>Anglophone</v>
      </c>
      <c r="Q588" t="s">
        <v>44</v>
      </c>
      <c r="R588" t="str">
        <f t="shared" si="69"/>
        <v>North Central</v>
      </c>
      <c r="S588" t="s">
        <v>62</v>
      </c>
      <c r="T588" t="str">
        <f t="shared" si="67"/>
        <v>Nov</v>
      </c>
      <c r="U588" t="str">
        <f t="shared" si="68"/>
        <v>Q4</v>
      </c>
      <c r="V588">
        <v>2017</v>
      </c>
    </row>
    <row r="589" spans="1:22">
      <c r="A589">
        <v>10688</v>
      </c>
      <c r="B589" t="s">
        <v>34</v>
      </c>
      <c r="C589">
        <f>1/COUNTIFS(SalesTable[SALES_REP],SalesTable[[#This Row],[SALES_REP]])</f>
        <v>5.3763440860215058E-3</v>
      </c>
      <c r="D589" t="s">
        <v>35</v>
      </c>
      <c r="E589" t="s">
        <v>51</v>
      </c>
      <c r="F589" t="str">
        <f t="shared" si="63"/>
        <v>Grand Malt</v>
      </c>
      <c r="G589">
        <f>1/COUNTIFS(SalesTable[[BRANDS ]],SalesTable[[#This Row],[BRANDS ]])</f>
        <v>6.7114093959731542E-3</v>
      </c>
      <c r="H589">
        <v>90</v>
      </c>
      <c r="I589">
        <v>150</v>
      </c>
      <c r="J589">
        <v>784</v>
      </c>
      <c r="K589">
        <v>117600</v>
      </c>
      <c r="L589">
        <v>47040</v>
      </c>
      <c r="M589">
        <f t="shared" si="64"/>
        <v>0.4</v>
      </c>
      <c r="N589">
        <f t="shared" si="65"/>
        <v>164640</v>
      </c>
      <c r="O589" t="s">
        <v>31</v>
      </c>
      <c r="P589" t="str">
        <f t="shared" si="66"/>
        <v>Francophone</v>
      </c>
      <c r="Q589" t="s">
        <v>47</v>
      </c>
      <c r="R589" t="str">
        <f t="shared" si="69"/>
        <v>North Central</v>
      </c>
      <c r="S589" t="s">
        <v>63</v>
      </c>
      <c r="T589" t="str">
        <f t="shared" si="67"/>
        <v>Dec</v>
      </c>
      <c r="U589" t="str">
        <f t="shared" si="68"/>
        <v>Q4</v>
      </c>
      <c r="V589">
        <v>2018</v>
      </c>
    </row>
    <row r="590" spans="1:22">
      <c r="A590">
        <v>10689</v>
      </c>
      <c r="B590" t="s">
        <v>64</v>
      </c>
      <c r="C590">
        <f>1/COUNTIFS(SalesTable[SALES_REP],SalesTable[[#This Row],[SALES_REP]])</f>
        <v>1.4492753623188406E-2</v>
      </c>
      <c r="D590" t="s">
        <v>65</v>
      </c>
      <c r="E590" t="s">
        <v>18</v>
      </c>
      <c r="F590" t="str">
        <f t="shared" si="63"/>
        <v>Trophy</v>
      </c>
      <c r="G590">
        <f>1/COUNTIFS(SalesTable[[BRANDS ]],SalesTable[[#This Row],[BRANDS ]])</f>
        <v>6.6666666666666671E-3</v>
      </c>
      <c r="H590">
        <v>150</v>
      </c>
      <c r="I590">
        <v>200</v>
      </c>
      <c r="J590">
        <v>813</v>
      </c>
      <c r="K590">
        <v>162600</v>
      </c>
      <c r="L590">
        <v>40650</v>
      </c>
      <c r="M590">
        <f t="shared" si="64"/>
        <v>0.25</v>
      </c>
      <c r="N590">
        <f t="shared" si="65"/>
        <v>203250</v>
      </c>
      <c r="O590" t="s">
        <v>37</v>
      </c>
      <c r="P590" t="str">
        <f t="shared" si="66"/>
        <v>Francophone</v>
      </c>
      <c r="Q590" t="s">
        <v>20</v>
      </c>
      <c r="R590" t="str">
        <f t="shared" si="69"/>
        <v>South East</v>
      </c>
      <c r="S590" t="s">
        <v>21</v>
      </c>
      <c r="T590" t="str">
        <f t="shared" si="67"/>
        <v>Jan</v>
      </c>
      <c r="U590" t="str">
        <f t="shared" si="68"/>
        <v>Q1</v>
      </c>
      <c r="V590">
        <v>2017</v>
      </c>
    </row>
    <row r="591" spans="1:22">
      <c r="A591">
        <v>10690</v>
      </c>
      <c r="B591" t="s">
        <v>34</v>
      </c>
      <c r="C591">
        <f>1/COUNTIFS(SalesTable[SALES_REP],SalesTable[[#This Row],[SALES_REP]])</f>
        <v>5.3763440860215058E-3</v>
      </c>
      <c r="D591" t="s">
        <v>35</v>
      </c>
      <c r="E591" t="s">
        <v>24</v>
      </c>
      <c r="F591" t="str">
        <f t="shared" si="63"/>
        <v>Budweiser</v>
      </c>
      <c r="G591">
        <f>1/COUNTIFS(SalesTable[[BRANDS ]],SalesTable[[#This Row],[BRANDS ]])</f>
        <v>6.6666666666666671E-3</v>
      </c>
      <c r="H591">
        <v>250</v>
      </c>
      <c r="I591">
        <v>500</v>
      </c>
      <c r="J591">
        <v>998</v>
      </c>
      <c r="K591">
        <v>499000</v>
      </c>
      <c r="L591">
        <v>249500</v>
      </c>
      <c r="M591">
        <f t="shared" si="64"/>
        <v>0.5</v>
      </c>
      <c r="N591">
        <f t="shared" si="65"/>
        <v>748500</v>
      </c>
      <c r="O591" t="s">
        <v>43</v>
      </c>
      <c r="P591" t="str">
        <f t="shared" si="66"/>
        <v>Francophone</v>
      </c>
      <c r="Q591" t="s">
        <v>26</v>
      </c>
      <c r="R591" t="str">
        <f t="shared" si="69"/>
        <v>West</v>
      </c>
      <c r="S591" t="s">
        <v>27</v>
      </c>
      <c r="T591" t="str">
        <f t="shared" si="67"/>
        <v>Feb</v>
      </c>
      <c r="U591" t="str">
        <f t="shared" si="68"/>
        <v>Q1</v>
      </c>
      <c r="V591">
        <v>2017</v>
      </c>
    </row>
    <row r="592" spans="1:22">
      <c r="A592">
        <v>10691</v>
      </c>
      <c r="B592" t="s">
        <v>54</v>
      </c>
      <c r="C592">
        <f>1/COUNTIFS(SalesTable[SALES_REP],SalesTable[[#This Row],[SALES_REP]])</f>
        <v>1.2658227848101266E-2</v>
      </c>
      <c r="D592" t="s">
        <v>55</v>
      </c>
      <c r="E592" t="s">
        <v>30</v>
      </c>
      <c r="F592" t="str">
        <f t="shared" si="63"/>
        <v>Castle Lite</v>
      </c>
      <c r="G592">
        <f>1/COUNTIFS(SalesTable[[BRANDS ]],SalesTable[[#This Row],[BRANDS ]])</f>
        <v>6.6666666666666671E-3</v>
      </c>
      <c r="H592">
        <v>180</v>
      </c>
      <c r="I592">
        <v>450</v>
      </c>
      <c r="J592">
        <v>889</v>
      </c>
      <c r="K592">
        <v>400050</v>
      </c>
      <c r="L592">
        <v>240030</v>
      </c>
      <c r="M592">
        <f t="shared" si="64"/>
        <v>0.6</v>
      </c>
      <c r="N592">
        <f t="shared" si="65"/>
        <v>640080</v>
      </c>
      <c r="O592" t="s">
        <v>19</v>
      </c>
      <c r="P592" t="str">
        <f t="shared" si="66"/>
        <v>Anglophone</v>
      </c>
      <c r="Q592" t="s">
        <v>32</v>
      </c>
      <c r="R592" t="str">
        <f t="shared" si="69"/>
        <v>South South</v>
      </c>
      <c r="S592" t="s">
        <v>33</v>
      </c>
      <c r="T592" t="str">
        <f t="shared" si="67"/>
        <v>Mar</v>
      </c>
      <c r="U592" t="str">
        <f t="shared" si="68"/>
        <v>Q1</v>
      </c>
      <c r="V592">
        <v>2018</v>
      </c>
    </row>
    <row r="593" spans="1:22">
      <c r="A593">
        <v>10692</v>
      </c>
      <c r="B593" t="s">
        <v>34</v>
      </c>
      <c r="C593">
        <f>1/COUNTIFS(SalesTable[SALES_REP],SalesTable[[#This Row],[SALES_REP]])</f>
        <v>5.3763440860215058E-3</v>
      </c>
      <c r="D593" t="s">
        <v>35</v>
      </c>
      <c r="E593" t="s">
        <v>36</v>
      </c>
      <c r="F593" t="str">
        <f t="shared" si="63"/>
        <v>Eagle Lager</v>
      </c>
      <c r="G593">
        <f>1/COUNTIFS(SalesTable[[BRANDS ]],SalesTable[[#This Row],[BRANDS ]])</f>
        <v>6.6666666666666671E-3</v>
      </c>
      <c r="H593">
        <v>170</v>
      </c>
      <c r="I593">
        <v>250</v>
      </c>
      <c r="J593">
        <v>783</v>
      </c>
      <c r="K593">
        <v>195750</v>
      </c>
      <c r="L593">
        <v>62640</v>
      </c>
      <c r="M593">
        <f t="shared" si="64"/>
        <v>0.32</v>
      </c>
      <c r="N593">
        <f t="shared" si="65"/>
        <v>258390</v>
      </c>
      <c r="O593" t="s">
        <v>25</v>
      </c>
      <c r="P593" t="str">
        <f t="shared" si="66"/>
        <v>Anglophone</v>
      </c>
      <c r="Q593" t="s">
        <v>38</v>
      </c>
      <c r="R593" t="str">
        <f t="shared" si="69"/>
        <v>North West</v>
      </c>
      <c r="S593" t="s">
        <v>39</v>
      </c>
      <c r="T593" t="str">
        <f t="shared" si="67"/>
        <v>Apr</v>
      </c>
      <c r="U593" t="str">
        <f t="shared" si="68"/>
        <v>Q2</v>
      </c>
      <c r="V593">
        <v>2019</v>
      </c>
    </row>
    <row r="594" spans="1:22">
      <c r="A594">
        <v>10693</v>
      </c>
      <c r="B594" t="s">
        <v>60</v>
      </c>
      <c r="C594">
        <f>1/COUNTIFS(SalesTable[SALES_REP],SalesTable[[#This Row],[SALES_REP]])</f>
        <v>1.4492753623188406E-2</v>
      </c>
      <c r="D594" t="s">
        <v>61</v>
      </c>
      <c r="E594" t="s">
        <v>42</v>
      </c>
      <c r="F594" t="str">
        <f t="shared" si="63"/>
        <v>Hero</v>
      </c>
      <c r="G594">
        <f>1/COUNTIFS(SalesTable[[BRANDS ]],SalesTable[[#This Row],[BRANDS ]])</f>
        <v>6.7114093959731542E-3</v>
      </c>
      <c r="H594">
        <v>150</v>
      </c>
      <c r="I594">
        <v>200</v>
      </c>
      <c r="J594">
        <v>866</v>
      </c>
      <c r="K594">
        <v>173200</v>
      </c>
      <c r="L594">
        <v>43300</v>
      </c>
      <c r="M594">
        <f t="shared" si="64"/>
        <v>0.25</v>
      </c>
      <c r="N594">
        <f t="shared" si="65"/>
        <v>216500</v>
      </c>
      <c r="O594" t="s">
        <v>31</v>
      </c>
      <c r="P594" t="str">
        <f t="shared" si="66"/>
        <v>Francophone</v>
      </c>
      <c r="Q594" t="s">
        <v>44</v>
      </c>
      <c r="R594" t="str">
        <f t="shared" si="69"/>
        <v>North Central</v>
      </c>
      <c r="S594" t="s">
        <v>45</v>
      </c>
      <c r="T594" t="str">
        <f t="shared" si="67"/>
        <v>May</v>
      </c>
      <c r="U594" t="str">
        <f t="shared" si="68"/>
        <v>Q2</v>
      </c>
      <c r="V594">
        <v>2017</v>
      </c>
    </row>
    <row r="595" spans="1:22">
      <c r="A595">
        <v>10694</v>
      </c>
      <c r="B595" t="s">
        <v>66</v>
      </c>
      <c r="C595">
        <f>1/COUNTIFS(SalesTable[SALES_REP],SalesTable[[#This Row],[SALES_REP]])</f>
        <v>1.4492753623188406E-2</v>
      </c>
      <c r="D595" t="s">
        <v>67</v>
      </c>
      <c r="E595" t="s">
        <v>46</v>
      </c>
      <c r="F595" t="str">
        <f t="shared" si="63"/>
        <v>Beta Malt</v>
      </c>
      <c r="G595">
        <f>1/COUNTIFS(SalesTable[[BRANDS ]],SalesTable[[#This Row],[BRANDS ]])</f>
        <v>6.7114093959731542E-3</v>
      </c>
      <c r="H595">
        <v>80</v>
      </c>
      <c r="I595">
        <v>150</v>
      </c>
      <c r="J595">
        <v>840</v>
      </c>
      <c r="K595">
        <v>126000</v>
      </c>
      <c r="L595">
        <v>58800</v>
      </c>
      <c r="M595">
        <f t="shared" si="64"/>
        <v>0.46666666666666667</v>
      </c>
      <c r="N595">
        <f t="shared" si="65"/>
        <v>184800</v>
      </c>
      <c r="O595" t="s">
        <v>37</v>
      </c>
      <c r="P595" t="str">
        <f t="shared" si="66"/>
        <v>Francophone</v>
      </c>
      <c r="Q595" t="s">
        <v>47</v>
      </c>
      <c r="R595" t="str">
        <f t="shared" si="69"/>
        <v>North Central</v>
      </c>
      <c r="S595" t="s">
        <v>48</v>
      </c>
      <c r="T595" t="str">
        <f t="shared" si="67"/>
        <v>Jun</v>
      </c>
      <c r="U595" t="str">
        <f t="shared" si="68"/>
        <v>Q2</v>
      </c>
      <c r="V595">
        <v>2018</v>
      </c>
    </row>
    <row r="596" spans="1:22">
      <c r="A596">
        <v>10695</v>
      </c>
      <c r="B596" t="s">
        <v>64</v>
      </c>
      <c r="C596">
        <f>1/COUNTIFS(SalesTable[SALES_REP],SalesTable[[#This Row],[SALES_REP]])</f>
        <v>1.4492753623188406E-2</v>
      </c>
      <c r="D596" t="s">
        <v>65</v>
      </c>
      <c r="E596" t="s">
        <v>51</v>
      </c>
      <c r="F596" t="str">
        <f t="shared" si="63"/>
        <v>Grand Malt</v>
      </c>
      <c r="G596">
        <f>1/COUNTIFS(SalesTable[[BRANDS ]],SalesTable[[#This Row],[BRANDS ]])</f>
        <v>6.7114093959731542E-3</v>
      </c>
      <c r="H596">
        <v>90</v>
      </c>
      <c r="I596">
        <v>150</v>
      </c>
      <c r="J596">
        <v>905</v>
      </c>
      <c r="K596">
        <v>135750</v>
      </c>
      <c r="L596">
        <v>54300</v>
      </c>
      <c r="M596">
        <f t="shared" si="64"/>
        <v>0.4</v>
      </c>
      <c r="N596">
        <f t="shared" si="65"/>
        <v>190050</v>
      </c>
      <c r="O596" t="s">
        <v>43</v>
      </c>
      <c r="P596" t="str">
        <f t="shared" si="66"/>
        <v>Francophone</v>
      </c>
      <c r="Q596" t="s">
        <v>20</v>
      </c>
      <c r="R596" t="str">
        <f t="shared" si="69"/>
        <v>South East</v>
      </c>
      <c r="S596" t="s">
        <v>52</v>
      </c>
      <c r="T596" t="str">
        <f t="shared" si="67"/>
        <v>Jul</v>
      </c>
      <c r="U596" t="str">
        <f t="shared" si="68"/>
        <v>Q3</v>
      </c>
      <c r="V596">
        <v>2017</v>
      </c>
    </row>
    <row r="597" spans="1:22">
      <c r="A597">
        <v>10696</v>
      </c>
      <c r="B597" t="s">
        <v>60</v>
      </c>
      <c r="C597">
        <f>1/COUNTIFS(SalesTable[SALES_REP],SalesTable[[#This Row],[SALES_REP]])</f>
        <v>1.4492753623188406E-2</v>
      </c>
      <c r="D597" t="s">
        <v>61</v>
      </c>
      <c r="E597" t="s">
        <v>18</v>
      </c>
      <c r="F597" t="str">
        <f t="shared" si="63"/>
        <v>Trophy</v>
      </c>
      <c r="G597">
        <f>1/COUNTIFS(SalesTable[[BRANDS ]],SalesTable[[#This Row],[BRANDS ]])</f>
        <v>6.6666666666666671E-3</v>
      </c>
      <c r="H597">
        <v>150</v>
      </c>
      <c r="I597">
        <v>200</v>
      </c>
      <c r="J597">
        <v>814</v>
      </c>
      <c r="K597">
        <v>162800</v>
      </c>
      <c r="L597">
        <v>40700</v>
      </c>
      <c r="M597">
        <f t="shared" si="64"/>
        <v>0.25</v>
      </c>
      <c r="N597">
        <f t="shared" si="65"/>
        <v>203500</v>
      </c>
      <c r="O597" t="s">
        <v>19</v>
      </c>
      <c r="P597" t="str">
        <f t="shared" si="66"/>
        <v>Anglophone</v>
      </c>
      <c r="Q597" t="s">
        <v>26</v>
      </c>
      <c r="R597" t="str">
        <f t="shared" si="69"/>
        <v>West</v>
      </c>
      <c r="S597" t="s">
        <v>53</v>
      </c>
      <c r="T597" t="str">
        <f t="shared" si="67"/>
        <v>Aug</v>
      </c>
      <c r="U597" t="str">
        <f t="shared" si="68"/>
        <v>Q3</v>
      </c>
      <c r="V597">
        <v>2019</v>
      </c>
    </row>
    <row r="598" spans="1:22">
      <c r="A598">
        <v>10697</v>
      </c>
      <c r="B598" t="s">
        <v>22</v>
      </c>
      <c r="C598">
        <f>1/COUNTIFS(SalesTable[SALES_REP],SalesTable[[#This Row],[SALES_REP]])</f>
        <v>8.4745762711864406E-3</v>
      </c>
      <c r="D598" t="s">
        <v>23</v>
      </c>
      <c r="E598" t="s">
        <v>24</v>
      </c>
      <c r="F598" t="str">
        <f t="shared" si="63"/>
        <v>Budweiser</v>
      </c>
      <c r="G598">
        <f>1/COUNTIFS(SalesTable[[BRANDS ]],SalesTable[[#This Row],[BRANDS ]])</f>
        <v>6.6666666666666671E-3</v>
      </c>
      <c r="H598">
        <v>250</v>
      </c>
      <c r="I598">
        <v>500</v>
      </c>
      <c r="J598">
        <v>878</v>
      </c>
      <c r="K598">
        <v>439000</v>
      </c>
      <c r="L598">
        <v>219500</v>
      </c>
      <c r="M598">
        <f t="shared" si="64"/>
        <v>0.5</v>
      </c>
      <c r="N598">
        <f t="shared" si="65"/>
        <v>658500</v>
      </c>
      <c r="O598" t="s">
        <v>25</v>
      </c>
      <c r="P598" t="str">
        <f t="shared" si="66"/>
        <v>Anglophone</v>
      </c>
      <c r="Q598" t="s">
        <v>32</v>
      </c>
      <c r="R598" t="str">
        <f t="shared" si="69"/>
        <v>South South</v>
      </c>
      <c r="S598" t="s">
        <v>56</v>
      </c>
      <c r="T598" t="str">
        <f t="shared" si="67"/>
        <v>Sep</v>
      </c>
      <c r="U598" t="str">
        <f t="shared" si="68"/>
        <v>Q3</v>
      </c>
      <c r="V598">
        <v>2018</v>
      </c>
    </row>
    <row r="599" spans="1:22">
      <c r="A599">
        <v>10698</v>
      </c>
      <c r="B599" t="s">
        <v>64</v>
      </c>
      <c r="C599">
        <f>1/COUNTIFS(SalesTable[SALES_REP],SalesTable[[#This Row],[SALES_REP]])</f>
        <v>1.4492753623188406E-2</v>
      </c>
      <c r="D599" t="s">
        <v>65</v>
      </c>
      <c r="E599" t="s">
        <v>30</v>
      </c>
      <c r="F599" t="str">
        <f t="shared" si="63"/>
        <v>Castle Lite</v>
      </c>
      <c r="G599">
        <f>1/COUNTIFS(SalesTable[[BRANDS ]],SalesTable[[#This Row],[BRANDS ]])</f>
        <v>6.6666666666666671E-3</v>
      </c>
      <c r="H599">
        <v>180</v>
      </c>
      <c r="I599">
        <v>450</v>
      </c>
      <c r="J599">
        <v>819</v>
      </c>
      <c r="K599">
        <v>368550</v>
      </c>
      <c r="L599">
        <v>221130</v>
      </c>
      <c r="M599">
        <f t="shared" si="64"/>
        <v>0.6</v>
      </c>
      <c r="N599">
        <f t="shared" si="65"/>
        <v>589680</v>
      </c>
      <c r="O599" t="s">
        <v>31</v>
      </c>
      <c r="P599" t="str">
        <f t="shared" si="66"/>
        <v>Francophone</v>
      </c>
      <c r="Q599" t="s">
        <v>38</v>
      </c>
      <c r="R599" t="str">
        <f t="shared" si="69"/>
        <v>North West</v>
      </c>
      <c r="S599" t="s">
        <v>59</v>
      </c>
      <c r="T599" t="str">
        <f t="shared" si="67"/>
        <v>Oct</v>
      </c>
      <c r="U599" t="str">
        <f t="shared" si="68"/>
        <v>Q4</v>
      </c>
      <c r="V599">
        <v>2018</v>
      </c>
    </row>
    <row r="600" spans="1:22">
      <c r="A600">
        <v>10699</v>
      </c>
      <c r="B600" t="s">
        <v>34</v>
      </c>
      <c r="C600">
        <f>1/COUNTIFS(SalesTable[SALES_REP],SalesTable[[#This Row],[SALES_REP]])</f>
        <v>5.3763440860215058E-3</v>
      </c>
      <c r="D600" t="s">
        <v>35</v>
      </c>
      <c r="E600" t="s">
        <v>36</v>
      </c>
      <c r="F600" t="str">
        <f t="shared" si="63"/>
        <v>Eagle Lager</v>
      </c>
      <c r="G600">
        <f>1/COUNTIFS(SalesTable[[BRANDS ]],SalesTable[[#This Row],[BRANDS ]])</f>
        <v>6.6666666666666671E-3</v>
      </c>
      <c r="H600">
        <v>170</v>
      </c>
      <c r="I600">
        <v>250</v>
      </c>
      <c r="J600">
        <v>899</v>
      </c>
      <c r="K600">
        <v>224750</v>
      </c>
      <c r="L600">
        <v>71920</v>
      </c>
      <c r="M600">
        <f t="shared" si="64"/>
        <v>0.32</v>
      </c>
      <c r="N600">
        <f t="shared" si="65"/>
        <v>296670</v>
      </c>
      <c r="O600" t="s">
        <v>37</v>
      </c>
      <c r="P600" t="str">
        <f t="shared" si="66"/>
        <v>Francophone</v>
      </c>
      <c r="Q600" t="s">
        <v>44</v>
      </c>
      <c r="R600" t="str">
        <f t="shared" si="69"/>
        <v>North Central</v>
      </c>
      <c r="S600" t="s">
        <v>62</v>
      </c>
      <c r="T600" t="str">
        <f t="shared" si="67"/>
        <v>Nov</v>
      </c>
      <c r="U600" t="str">
        <f t="shared" si="68"/>
        <v>Q4</v>
      </c>
      <c r="V600">
        <v>2019</v>
      </c>
    </row>
    <row r="601" spans="1:22">
      <c r="A601">
        <v>10700</v>
      </c>
      <c r="B601" t="s">
        <v>28</v>
      </c>
      <c r="C601">
        <f>1/COUNTIFS(SalesTable[SALES_REP],SalesTable[[#This Row],[SALES_REP]])</f>
        <v>9.3457943925233638E-3</v>
      </c>
      <c r="D601" t="s">
        <v>29</v>
      </c>
      <c r="E601" t="s">
        <v>42</v>
      </c>
      <c r="F601" t="str">
        <f t="shared" si="63"/>
        <v>Hero</v>
      </c>
      <c r="G601">
        <f>1/COUNTIFS(SalesTable[[BRANDS ]],SalesTable[[#This Row],[BRANDS ]])</f>
        <v>6.7114093959731542E-3</v>
      </c>
      <c r="H601">
        <v>150</v>
      </c>
      <c r="I601">
        <v>200</v>
      </c>
      <c r="J601">
        <v>897</v>
      </c>
      <c r="K601">
        <v>179400</v>
      </c>
      <c r="L601">
        <v>44850</v>
      </c>
      <c r="M601">
        <f t="shared" si="64"/>
        <v>0.25</v>
      </c>
      <c r="N601">
        <f t="shared" si="65"/>
        <v>224250</v>
      </c>
      <c r="O601" t="s">
        <v>43</v>
      </c>
      <c r="P601" t="str">
        <f t="shared" si="66"/>
        <v>Francophone</v>
      </c>
      <c r="Q601" t="s">
        <v>47</v>
      </c>
      <c r="R601" t="str">
        <f t="shared" si="69"/>
        <v>North Central</v>
      </c>
      <c r="S601" t="s">
        <v>63</v>
      </c>
      <c r="T601" t="str">
        <f t="shared" si="67"/>
        <v>Dec</v>
      </c>
      <c r="U601" t="str">
        <f t="shared" si="68"/>
        <v>Q4</v>
      </c>
      <c r="V601">
        <v>2019</v>
      </c>
    </row>
    <row r="602" spans="1:22">
      <c r="A602">
        <v>10701</v>
      </c>
      <c r="B602" t="s">
        <v>16</v>
      </c>
      <c r="C602">
        <f>1/COUNTIFS(SalesTable[SALES_REP],SalesTable[[#This Row],[SALES_REP]])</f>
        <v>7.3529411764705881E-3</v>
      </c>
      <c r="D602" t="s">
        <v>17</v>
      </c>
      <c r="E602" t="s">
        <v>46</v>
      </c>
      <c r="F602" t="str">
        <f t="shared" si="63"/>
        <v>Beta Malt</v>
      </c>
      <c r="G602">
        <f>1/COUNTIFS(SalesTable[[BRANDS ]],SalesTable[[#This Row],[BRANDS ]])</f>
        <v>6.7114093959731542E-3</v>
      </c>
      <c r="H602">
        <v>80</v>
      </c>
      <c r="I602">
        <v>150</v>
      </c>
      <c r="J602">
        <v>753</v>
      </c>
      <c r="K602">
        <v>112950</v>
      </c>
      <c r="L602">
        <v>52710</v>
      </c>
      <c r="M602">
        <f t="shared" si="64"/>
        <v>0.46666666666666667</v>
      </c>
      <c r="N602">
        <f t="shared" si="65"/>
        <v>165660</v>
      </c>
      <c r="O602" t="s">
        <v>19</v>
      </c>
      <c r="P602" t="str">
        <f t="shared" si="66"/>
        <v>Anglophone</v>
      </c>
      <c r="Q602" t="s">
        <v>20</v>
      </c>
      <c r="R602" t="str">
        <f t="shared" si="69"/>
        <v>South East</v>
      </c>
      <c r="S602" t="s">
        <v>21</v>
      </c>
      <c r="T602" t="str">
        <f t="shared" si="67"/>
        <v>Jan</v>
      </c>
      <c r="U602" t="str">
        <f t="shared" si="68"/>
        <v>Q1</v>
      </c>
      <c r="V602">
        <v>2017</v>
      </c>
    </row>
    <row r="603" spans="1:22">
      <c r="A603">
        <v>10702</v>
      </c>
      <c r="B603" t="s">
        <v>40</v>
      </c>
      <c r="C603">
        <f>1/COUNTIFS(SalesTable[SALES_REP],SalesTable[[#This Row],[SALES_REP]])</f>
        <v>9.3457943925233638E-3</v>
      </c>
      <c r="D603" t="s">
        <v>41</v>
      </c>
      <c r="E603" t="s">
        <v>51</v>
      </c>
      <c r="F603" t="str">
        <f t="shared" si="63"/>
        <v>Grand Malt</v>
      </c>
      <c r="G603">
        <f>1/COUNTIFS(SalesTable[[BRANDS ]],SalesTable[[#This Row],[BRANDS ]])</f>
        <v>6.7114093959731542E-3</v>
      </c>
      <c r="H603">
        <v>90</v>
      </c>
      <c r="I603">
        <v>150</v>
      </c>
      <c r="J603">
        <v>781</v>
      </c>
      <c r="K603">
        <v>117150</v>
      </c>
      <c r="L603">
        <v>46860</v>
      </c>
      <c r="M603">
        <f t="shared" si="64"/>
        <v>0.4</v>
      </c>
      <c r="N603">
        <f t="shared" si="65"/>
        <v>164010</v>
      </c>
      <c r="O603" t="s">
        <v>25</v>
      </c>
      <c r="P603" t="str">
        <f t="shared" si="66"/>
        <v>Anglophone</v>
      </c>
      <c r="Q603" t="s">
        <v>26</v>
      </c>
      <c r="R603" t="str">
        <f t="shared" si="69"/>
        <v>West</v>
      </c>
      <c r="S603" t="s">
        <v>27</v>
      </c>
      <c r="T603" t="str">
        <f t="shared" si="67"/>
        <v>Feb</v>
      </c>
      <c r="U603" t="str">
        <f t="shared" si="68"/>
        <v>Q1</v>
      </c>
      <c r="V603">
        <v>2018</v>
      </c>
    </row>
    <row r="604" spans="1:22">
      <c r="A604">
        <v>10703</v>
      </c>
      <c r="B604" t="s">
        <v>57</v>
      </c>
      <c r="C604">
        <f>1/COUNTIFS(SalesTable[SALES_REP],SalesTable[[#This Row],[SALES_REP]])</f>
        <v>2.0408163265306121E-2</v>
      </c>
      <c r="D604" t="s">
        <v>58</v>
      </c>
      <c r="E604" t="s">
        <v>18</v>
      </c>
      <c r="F604" t="str">
        <f t="shared" si="63"/>
        <v>Trophy</v>
      </c>
      <c r="G604">
        <f>1/COUNTIFS(SalesTable[[BRANDS ]],SalesTable[[#This Row],[BRANDS ]])</f>
        <v>6.6666666666666671E-3</v>
      </c>
      <c r="H604">
        <v>150</v>
      </c>
      <c r="I604">
        <v>200</v>
      </c>
      <c r="J604">
        <v>911</v>
      </c>
      <c r="K604">
        <v>182200</v>
      </c>
      <c r="L604">
        <v>45550</v>
      </c>
      <c r="M604">
        <f t="shared" si="64"/>
        <v>0.25</v>
      </c>
      <c r="N604">
        <f t="shared" si="65"/>
        <v>227750</v>
      </c>
      <c r="O604" t="s">
        <v>31</v>
      </c>
      <c r="P604" t="str">
        <f t="shared" si="66"/>
        <v>Francophone</v>
      </c>
      <c r="Q604" t="s">
        <v>32</v>
      </c>
      <c r="R604" t="str">
        <f t="shared" si="69"/>
        <v>South South</v>
      </c>
      <c r="S604" t="s">
        <v>33</v>
      </c>
      <c r="T604" t="str">
        <f t="shared" si="67"/>
        <v>Mar</v>
      </c>
      <c r="U604" t="str">
        <f t="shared" si="68"/>
        <v>Q1</v>
      </c>
      <c r="V604">
        <v>2018</v>
      </c>
    </row>
    <row r="605" spans="1:22">
      <c r="A605">
        <v>10704</v>
      </c>
      <c r="B605" t="s">
        <v>22</v>
      </c>
      <c r="C605">
        <f>1/COUNTIFS(SalesTable[SALES_REP],SalesTable[[#This Row],[SALES_REP]])</f>
        <v>8.4745762711864406E-3</v>
      </c>
      <c r="D605" t="s">
        <v>23</v>
      </c>
      <c r="E605" t="s">
        <v>24</v>
      </c>
      <c r="F605" t="str">
        <f t="shared" si="63"/>
        <v>Budweiser</v>
      </c>
      <c r="G605">
        <f>1/COUNTIFS(SalesTable[[BRANDS ]],SalesTable[[#This Row],[BRANDS ]])</f>
        <v>6.6666666666666671E-3</v>
      </c>
      <c r="H605">
        <v>250</v>
      </c>
      <c r="I605">
        <v>500</v>
      </c>
      <c r="J605">
        <v>730</v>
      </c>
      <c r="K605">
        <v>365000</v>
      </c>
      <c r="L605">
        <v>182500</v>
      </c>
      <c r="M605">
        <f t="shared" si="64"/>
        <v>0.5</v>
      </c>
      <c r="N605">
        <f t="shared" si="65"/>
        <v>547500</v>
      </c>
      <c r="O605" t="s">
        <v>37</v>
      </c>
      <c r="P605" t="str">
        <f t="shared" si="66"/>
        <v>Francophone</v>
      </c>
      <c r="Q605" t="s">
        <v>38</v>
      </c>
      <c r="R605" t="str">
        <f t="shared" si="69"/>
        <v>North West</v>
      </c>
      <c r="S605" t="s">
        <v>39</v>
      </c>
      <c r="T605" t="str">
        <f t="shared" si="67"/>
        <v>Apr</v>
      </c>
      <c r="U605" t="str">
        <f t="shared" si="68"/>
        <v>Q2</v>
      </c>
      <c r="V605">
        <v>2018</v>
      </c>
    </row>
    <row r="606" spans="1:22">
      <c r="A606">
        <v>10705</v>
      </c>
      <c r="B606" t="s">
        <v>22</v>
      </c>
      <c r="C606">
        <f>1/COUNTIFS(SalesTable[SALES_REP],SalesTable[[#This Row],[SALES_REP]])</f>
        <v>8.4745762711864406E-3</v>
      </c>
      <c r="D606" t="s">
        <v>23</v>
      </c>
      <c r="E606" t="s">
        <v>30</v>
      </c>
      <c r="F606" t="str">
        <f t="shared" si="63"/>
        <v>Castle Lite</v>
      </c>
      <c r="G606">
        <f>1/COUNTIFS(SalesTable[[BRANDS ]],SalesTable[[#This Row],[BRANDS ]])</f>
        <v>6.6666666666666671E-3</v>
      </c>
      <c r="H606">
        <v>180</v>
      </c>
      <c r="I606">
        <v>450</v>
      </c>
      <c r="J606">
        <v>912</v>
      </c>
      <c r="K606">
        <v>410400</v>
      </c>
      <c r="L606">
        <v>246240</v>
      </c>
      <c r="M606">
        <f t="shared" si="64"/>
        <v>0.6</v>
      </c>
      <c r="N606">
        <f t="shared" si="65"/>
        <v>656640</v>
      </c>
      <c r="O606" t="s">
        <v>43</v>
      </c>
      <c r="P606" t="str">
        <f t="shared" si="66"/>
        <v>Francophone</v>
      </c>
      <c r="Q606" t="s">
        <v>44</v>
      </c>
      <c r="R606" t="str">
        <f t="shared" si="69"/>
        <v>North Central</v>
      </c>
      <c r="S606" t="s">
        <v>45</v>
      </c>
      <c r="T606" t="str">
        <f t="shared" si="67"/>
        <v>May</v>
      </c>
      <c r="U606" t="str">
        <f t="shared" si="68"/>
        <v>Q2</v>
      </c>
      <c r="V606">
        <v>2017</v>
      </c>
    </row>
    <row r="607" spans="1:22">
      <c r="A607">
        <v>10706</v>
      </c>
      <c r="B607" t="s">
        <v>66</v>
      </c>
      <c r="C607">
        <f>1/COUNTIFS(SalesTable[SALES_REP],SalesTable[[#This Row],[SALES_REP]])</f>
        <v>1.4492753623188406E-2</v>
      </c>
      <c r="D607" t="s">
        <v>67</v>
      </c>
      <c r="E607" t="s">
        <v>36</v>
      </c>
      <c r="F607" t="str">
        <f t="shared" si="63"/>
        <v>Eagle Lager</v>
      </c>
      <c r="G607">
        <f>1/COUNTIFS(SalesTable[[BRANDS ]],SalesTable[[#This Row],[BRANDS ]])</f>
        <v>6.6666666666666671E-3</v>
      </c>
      <c r="H607">
        <v>170</v>
      </c>
      <c r="I607">
        <v>250</v>
      </c>
      <c r="J607">
        <v>755</v>
      </c>
      <c r="K607">
        <v>188750</v>
      </c>
      <c r="L607">
        <v>60400</v>
      </c>
      <c r="M607">
        <f t="shared" si="64"/>
        <v>0.32</v>
      </c>
      <c r="N607">
        <f t="shared" si="65"/>
        <v>249150</v>
      </c>
      <c r="O607" t="s">
        <v>19</v>
      </c>
      <c r="P607" t="str">
        <f t="shared" si="66"/>
        <v>Anglophone</v>
      </c>
      <c r="Q607" t="s">
        <v>47</v>
      </c>
      <c r="R607" t="str">
        <f t="shared" si="69"/>
        <v>North Central</v>
      </c>
      <c r="S607" t="s">
        <v>48</v>
      </c>
      <c r="T607" t="str">
        <f t="shared" si="67"/>
        <v>Jun</v>
      </c>
      <c r="U607" t="str">
        <f t="shared" si="68"/>
        <v>Q2</v>
      </c>
      <c r="V607">
        <v>2019</v>
      </c>
    </row>
    <row r="608" spans="1:22">
      <c r="A608">
        <v>10707</v>
      </c>
      <c r="B608" t="s">
        <v>34</v>
      </c>
      <c r="C608">
        <f>1/COUNTIFS(SalesTable[SALES_REP],SalesTable[[#This Row],[SALES_REP]])</f>
        <v>5.3763440860215058E-3</v>
      </c>
      <c r="D608" t="s">
        <v>35</v>
      </c>
      <c r="E608" t="s">
        <v>42</v>
      </c>
      <c r="F608" t="str">
        <f t="shared" si="63"/>
        <v>Hero</v>
      </c>
      <c r="G608">
        <f>1/COUNTIFS(SalesTable[[BRANDS ]],SalesTable[[#This Row],[BRANDS ]])</f>
        <v>6.7114093959731542E-3</v>
      </c>
      <c r="H608">
        <v>150</v>
      </c>
      <c r="I608">
        <v>200</v>
      </c>
      <c r="J608">
        <v>981</v>
      </c>
      <c r="K608">
        <v>196200</v>
      </c>
      <c r="L608">
        <v>49050</v>
      </c>
      <c r="M608">
        <f t="shared" si="64"/>
        <v>0.25</v>
      </c>
      <c r="N608">
        <f t="shared" si="65"/>
        <v>245250</v>
      </c>
      <c r="O608" t="s">
        <v>25</v>
      </c>
      <c r="P608" t="str">
        <f t="shared" si="66"/>
        <v>Anglophone</v>
      </c>
      <c r="Q608" t="s">
        <v>20</v>
      </c>
      <c r="R608" t="str">
        <f t="shared" si="69"/>
        <v>South East</v>
      </c>
      <c r="S608" t="s">
        <v>52</v>
      </c>
      <c r="T608" t="str">
        <f t="shared" si="67"/>
        <v>Jul</v>
      </c>
      <c r="U608" t="str">
        <f t="shared" si="68"/>
        <v>Q3</v>
      </c>
      <c r="V608">
        <v>2018</v>
      </c>
    </row>
    <row r="609" spans="1:22">
      <c r="A609">
        <v>10708</v>
      </c>
      <c r="B609" t="s">
        <v>54</v>
      </c>
      <c r="C609">
        <f>1/COUNTIFS(SalesTable[SALES_REP],SalesTable[[#This Row],[SALES_REP]])</f>
        <v>1.2658227848101266E-2</v>
      </c>
      <c r="D609" t="s">
        <v>55</v>
      </c>
      <c r="E609" t="s">
        <v>46</v>
      </c>
      <c r="F609" t="str">
        <f t="shared" si="63"/>
        <v>Beta Malt</v>
      </c>
      <c r="G609">
        <f>1/COUNTIFS(SalesTable[[BRANDS ]],SalesTable[[#This Row],[BRANDS ]])</f>
        <v>6.7114093959731542E-3</v>
      </c>
      <c r="H609">
        <v>80</v>
      </c>
      <c r="I609">
        <v>150</v>
      </c>
      <c r="J609">
        <v>914</v>
      </c>
      <c r="K609">
        <v>137100</v>
      </c>
      <c r="L609">
        <v>63980</v>
      </c>
      <c r="M609">
        <f t="shared" si="64"/>
        <v>0.46666666666666667</v>
      </c>
      <c r="N609">
        <f t="shared" si="65"/>
        <v>201080</v>
      </c>
      <c r="O609" t="s">
        <v>31</v>
      </c>
      <c r="P609" t="str">
        <f t="shared" si="66"/>
        <v>Francophone</v>
      </c>
      <c r="Q609" t="s">
        <v>26</v>
      </c>
      <c r="R609" t="str">
        <f t="shared" si="69"/>
        <v>West</v>
      </c>
      <c r="S609" t="s">
        <v>53</v>
      </c>
      <c r="T609" t="str">
        <f t="shared" si="67"/>
        <v>Aug</v>
      </c>
      <c r="U609" t="str">
        <f t="shared" si="68"/>
        <v>Q3</v>
      </c>
      <c r="V609">
        <v>2018</v>
      </c>
    </row>
    <row r="610" spans="1:22">
      <c r="A610">
        <v>10709</v>
      </c>
      <c r="B610" t="s">
        <v>66</v>
      </c>
      <c r="C610">
        <f>1/COUNTIFS(SalesTable[SALES_REP],SalesTable[[#This Row],[SALES_REP]])</f>
        <v>1.4492753623188406E-2</v>
      </c>
      <c r="D610" t="s">
        <v>67</v>
      </c>
      <c r="E610" t="s">
        <v>51</v>
      </c>
      <c r="F610" t="str">
        <f t="shared" si="63"/>
        <v>Grand Malt</v>
      </c>
      <c r="G610">
        <f>1/COUNTIFS(SalesTable[[BRANDS ]],SalesTable[[#This Row],[BRANDS ]])</f>
        <v>6.7114093959731542E-3</v>
      </c>
      <c r="H610">
        <v>90</v>
      </c>
      <c r="I610">
        <v>150</v>
      </c>
      <c r="J610">
        <v>705</v>
      </c>
      <c r="K610">
        <v>105750</v>
      </c>
      <c r="L610">
        <v>42300</v>
      </c>
      <c r="M610">
        <f t="shared" si="64"/>
        <v>0.4</v>
      </c>
      <c r="N610">
        <f t="shared" si="65"/>
        <v>148050</v>
      </c>
      <c r="O610" t="s">
        <v>37</v>
      </c>
      <c r="P610" t="str">
        <f t="shared" si="66"/>
        <v>Francophone</v>
      </c>
      <c r="Q610" t="s">
        <v>32</v>
      </c>
      <c r="R610" t="str">
        <f t="shared" si="69"/>
        <v>South South</v>
      </c>
      <c r="S610" t="s">
        <v>56</v>
      </c>
      <c r="T610" t="str">
        <f t="shared" si="67"/>
        <v>Sep</v>
      </c>
      <c r="U610" t="str">
        <f t="shared" si="68"/>
        <v>Q3</v>
      </c>
      <c r="V610">
        <v>2019</v>
      </c>
    </row>
    <row r="611" spans="1:22">
      <c r="A611">
        <v>10710</v>
      </c>
      <c r="B611" t="s">
        <v>28</v>
      </c>
      <c r="C611">
        <f>1/COUNTIFS(SalesTable[SALES_REP],SalesTable[[#This Row],[SALES_REP]])</f>
        <v>9.3457943925233638E-3</v>
      </c>
      <c r="D611" t="s">
        <v>29</v>
      </c>
      <c r="E611" t="s">
        <v>18</v>
      </c>
      <c r="F611" t="str">
        <f t="shared" si="63"/>
        <v>Trophy</v>
      </c>
      <c r="G611">
        <f>1/COUNTIFS(SalesTable[[BRANDS ]],SalesTable[[#This Row],[BRANDS ]])</f>
        <v>6.6666666666666671E-3</v>
      </c>
      <c r="H611">
        <v>150</v>
      </c>
      <c r="I611">
        <v>200</v>
      </c>
      <c r="J611">
        <v>774</v>
      </c>
      <c r="K611">
        <v>154800</v>
      </c>
      <c r="L611">
        <v>38700</v>
      </c>
      <c r="M611">
        <f t="shared" si="64"/>
        <v>0.25</v>
      </c>
      <c r="N611">
        <f t="shared" si="65"/>
        <v>193500</v>
      </c>
      <c r="O611" t="s">
        <v>43</v>
      </c>
      <c r="P611" t="str">
        <f t="shared" si="66"/>
        <v>Francophone</v>
      </c>
      <c r="Q611" t="s">
        <v>38</v>
      </c>
      <c r="R611" t="str">
        <f t="shared" si="69"/>
        <v>North West</v>
      </c>
      <c r="S611" t="s">
        <v>59</v>
      </c>
      <c r="T611" t="str">
        <f t="shared" si="67"/>
        <v>Oct</v>
      </c>
      <c r="U611" t="str">
        <f t="shared" si="68"/>
        <v>Q4</v>
      </c>
      <c r="V611">
        <v>2018</v>
      </c>
    </row>
    <row r="612" spans="1:22">
      <c r="A612">
        <v>10711</v>
      </c>
      <c r="B612" t="s">
        <v>22</v>
      </c>
      <c r="C612">
        <f>1/COUNTIFS(SalesTable[SALES_REP],SalesTable[[#This Row],[SALES_REP]])</f>
        <v>8.4745762711864406E-3</v>
      </c>
      <c r="D612" t="s">
        <v>23</v>
      </c>
      <c r="E612" t="s">
        <v>24</v>
      </c>
      <c r="F612" t="str">
        <f t="shared" si="63"/>
        <v>Budweiser</v>
      </c>
      <c r="G612">
        <f>1/COUNTIFS(SalesTable[[BRANDS ]],SalesTable[[#This Row],[BRANDS ]])</f>
        <v>6.6666666666666671E-3</v>
      </c>
      <c r="H612">
        <v>250</v>
      </c>
      <c r="I612">
        <v>500</v>
      </c>
      <c r="J612">
        <v>748</v>
      </c>
      <c r="K612">
        <v>374000</v>
      </c>
      <c r="L612">
        <v>187000</v>
      </c>
      <c r="M612">
        <f t="shared" si="64"/>
        <v>0.5</v>
      </c>
      <c r="N612">
        <f t="shared" si="65"/>
        <v>561000</v>
      </c>
      <c r="O612" t="s">
        <v>19</v>
      </c>
      <c r="P612" t="str">
        <f t="shared" si="66"/>
        <v>Anglophone</v>
      </c>
      <c r="Q612" t="s">
        <v>44</v>
      </c>
      <c r="R612" t="str">
        <f t="shared" si="69"/>
        <v>North Central</v>
      </c>
      <c r="S612" t="s">
        <v>62</v>
      </c>
      <c r="T612" t="str">
        <f t="shared" si="67"/>
        <v>Nov</v>
      </c>
      <c r="U612" t="str">
        <f t="shared" si="68"/>
        <v>Q4</v>
      </c>
      <c r="V612">
        <v>2017</v>
      </c>
    </row>
    <row r="613" spans="1:22">
      <c r="A613">
        <v>10712</v>
      </c>
      <c r="B613" t="s">
        <v>28</v>
      </c>
      <c r="C613">
        <f>1/COUNTIFS(SalesTable[SALES_REP],SalesTable[[#This Row],[SALES_REP]])</f>
        <v>9.3457943925233638E-3</v>
      </c>
      <c r="D613" t="s">
        <v>29</v>
      </c>
      <c r="E613" t="s">
        <v>30</v>
      </c>
      <c r="F613" t="str">
        <f t="shared" si="63"/>
        <v>Castle Lite</v>
      </c>
      <c r="G613">
        <f>1/COUNTIFS(SalesTable[[BRANDS ]],SalesTable[[#This Row],[BRANDS ]])</f>
        <v>6.6666666666666671E-3</v>
      </c>
      <c r="H613">
        <v>180</v>
      </c>
      <c r="I613">
        <v>450</v>
      </c>
      <c r="J613">
        <v>807</v>
      </c>
      <c r="K613">
        <v>363150</v>
      </c>
      <c r="L613">
        <v>217890</v>
      </c>
      <c r="M613">
        <f t="shared" si="64"/>
        <v>0.6</v>
      </c>
      <c r="N613">
        <f t="shared" si="65"/>
        <v>581040</v>
      </c>
      <c r="O613" t="s">
        <v>25</v>
      </c>
      <c r="P613" t="str">
        <f t="shared" si="66"/>
        <v>Anglophone</v>
      </c>
      <c r="Q613" t="s">
        <v>47</v>
      </c>
      <c r="R613" t="str">
        <f t="shared" si="69"/>
        <v>North Central</v>
      </c>
      <c r="S613" t="s">
        <v>63</v>
      </c>
      <c r="T613" t="str">
        <f t="shared" si="67"/>
        <v>Dec</v>
      </c>
      <c r="U613" t="str">
        <f t="shared" si="68"/>
        <v>Q4</v>
      </c>
      <c r="V613">
        <v>2018</v>
      </c>
    </row>
    <row r="614" spans="1:22">
      <c r="A614">
        <v>10713</v>
      </c>
      <c r="B614" t="s">
        <v>49</v>
      </c>
      <c r="C614">
        <f>1/COUNTIFS(SalesTable[SALES_REP],SalesTable[[#This Row],[SALES_REP]])</f>
        <v>1.7241379310344827E-2</v>
      </c>
      <c r="D614" t="s">
        <v>50</v>
      </c>
      <c r="E614" t="s">
        <v>36</v>
      </c>
      <c r="F614" t="str">
        <f t="shared" si="63"/>
        <v>Eagle Lager</v>
      </c>
      <c r="G614">
        <f>1/COUNTIFS(SalesTable[[BRANDS ]],SalesTable[[#This Row],[BRANDS ]])</f>
        <v>6.6666666666666671E-3</v>
      </c>
      <c r="H614">
        <v>170</v>
      </c>
      <c r="I614">
        <v>250</v>
      </c>
      <c r="J614">
        <v>877</v>
      </c>
      <c r="K614">
        <v>219250</v>
      </c>
      <c r="L614">
        <v>70160</v>
      </c>
      <c r="M614">
        <f t="shared" si="64"/>
        <v>0.32</v>
      </c>
      <c r="N614">
        <f t="shared" si="65"/>
        <v>289410</v>
      </c>
      <c r="O614" t="s">
        <v>31</v>
      </c>
      <c r="P614" t="str">
        <f t="shared" si="66"/>
        <v>Francophone</v>
      </c>
      <c r="Q614" t="s">
        <v>20</v>
      </c>
      <c r="R614" t="str">
        <f t="shared" si="69"/>
        <v>South East</v>
      </c>
      <c r="S614" t="s">
        <v>21</v>
      </c>
      <c r="T614" t="str">
        <f t="shared" si="67"/>
        <v>Jan</v>
      </c>
      <c r="U614" t="str">
        <f t="shared" si="68"/>
        <v>Q1</v>
      </c>
      <c r="V614">
        <v>2018</v>
      </c>
    </row>
    <row r="615" spans="1:22">
      <c r="A615">
        <v>10714</v>
      </c>
      <c r="B615" t="s">
        <v>40</v>
      </c>
      <c r="C615">
        <f>1/COUNTIFS(SalesTable[SALES_REP],SalesTable[[#This Row],[SALES_REP]])</f>
        <v>9.3457943925233638E-3</v>
      </c>
      <c r="D615" t="s">
        <v>41</v>
      </c>
      <c r="E615" t="s">
        <v>42</v>
      </c>
      <c r="F615" t="str">
        <f t="shared" si="63"/>
        <v>Hero</v>
      </c>
      <c r="G615">
        <f>1/COUNTIFS(SalesTable[[BRANDS ]],SalesTable[[#This Row],[BRANDS ]])</f>
        <v>6.7114093959731542E-3</v>
      </c>
      <c r="H615">
        <v>150</v>
      </c>
      <c r="I615">
        <v>200</v>
      </c>
      <c r="J615">
        <v>965</v>
      </c>
      <c r="K615">
        <v>193000</v>
      </c>
      <c r="L615">
        <v>48250</v>
      </c>
      <c r="M615">
        <f t="shared" si="64"/>
        <v>0.25</v>
      </c>
      <c r="N615">
        <f t="shared" si="65"/>
        <v>241250</v>
      </c>
      <c r="O615" t="s">
        <v>37</v>
      </c>
      <c r="P615" t="str">
        <f t="shared" si="66"/>
        <v>Francophone</v>
      </c>
      <c r="Q615" t="s">
        <v>26</v>
      </c>
      <c r="R615" t="str">
        <f t="shared" si="69"/>
        <v>West</v>
      </c>
      <c r="S615" t="s">
        <v>27</v>
      </c>
      <c r="T615" t="str">
        <f t="shared" si="67"/>
        <v>Feb</v>
      </c>
      <c r="U615" t="str">
        <f t="shared" si="68"/>
        <v>Q1</v>
      </c>
      <c r="V615">
        <v>2017</v>
      </c>
    </row>
    <row r="616" spans="1:22">
      <c r="A616">
        <v>10715</v>
      </c>
      <c r="B616" t="s">
        <v>16</v>
      </c>
      <c r="C616">
        <f>1/COUNTIFS(SalesTable[SALES_REP],SalesTable[[#This Row],[SALES_REP]])</f>
        <v>7.3529411764705881E-3</v>
      </c>
      <c r="D616" t="s">
        <v>17</v>
      </c>
      <c r="E616" t="s">
        <v>46</v>
      </c>
      <c r="F616" t="str">
        <f t="shared" si="63"/>
        <v>Beta Malt</v>
      </c>
      <c r="G616">
        <f>1/COUNTIFS(SalesTable[[BRANDS ]],SalesTable[[#This Row],[BRANDS ]])</f>
        <v>6.7114093959731542E-3</v>
      </c>
      <c r="H616">
        <v>80</v>
      </c>
      <c r="I616">
        <v>150</v>
      </c>
      <c r="J616">
        <v>728</v>
      </c>
      <c r="K616">
        <v>109200</v>
      </c>
      <c r="L616">
        <v>50960</v>
      </c>
      <c r="M616">
        <f t="shared" si="64"/>
        <v>0.46666666666666667</v>
      </c>
      <c r="N616">
        <f t="shared" si="65"/>
        <v>160160</v>
      </c>
      <c r="O616" t="s">
        <v>43</v>
      </c>
      <c r="P616" t="str">
        <f t="shared" si="66"/>
        <v>Francophone</v>
      </c>
      <c r="Q616" t="s">
        <v>32</v>
      </c>
      <c r="R616" t="str">
        <f t="shared" si="69"/>
        <v>South South</v>
      </c>
      <c r="S616" t="s">
        <v>33</v>
      </c>
      <c r="T616" t="str">
        <f t="shared" si="67"/>
        <v>Mar</v>
      </c>
      <c r="U616" t="str">
        <f t="shared" si="68"/>
        <v>Q1</v>
      </c>
      <c r="V616">
        <v>2017</v>
      </c>
    </row>
    <row r="617" spans="1:22">
      <c r="A617">
        <v>10716</v>
      </c>
      <c r="B617" t="s">
        <v>16</v>
      </c>
      <c r="C617">
        <f>1/COUNTIFS(SalesTable[SALES_REP],SalesTable[[#This Row],[SALES_REP]])</f>
        <v>7.3529411764705881E-3</v>
      </c>
      <c r="D617" t="s">
        <v>17</v>
      </c>
      <c r="E617" t="s">
        <v>51</v>
      </c>
      <c r="F617" t="str">
        <f t="shared" si="63"/>
        <v>Grand Malt</v>
      </c>
      <c r="G617">
        <f>1/COUNTIFS(SalesTable[[BRANDS ]],SalesTable[[#This Row],[BRANDS ]])</f>
        <v>6.7114093959731542E-3</v>
      </c>
      <c r="H617">
        <v>90</v>
      </c>
      <c r="I617">
        <v>150</v>
      </c>
      <c r="J617">
        <v>792</v>
      </c>
      <c r="K617">
        <v>118800</v>
      </c>
      <c r="L617">
        <v>47520</v>
      </c>
      <c r="M617">
        <f t="shared" si="64"/>
        <v>0.4</v>
      </c>
      <c r="N617">
        <f t="shared" si="65"/>
        <v>166320</v>
      </c>
      <c r="O617" t="s">
        <v>19</v>
      </c>
      <c r="P617" t="str">
        <f t="shared" si="66"/>
        <v>Anglophone</v>
      </c>
      <c r="Q617" t="s">
        <v>38</v>
      </c>
      <c r="R617" t="str">
        <f t="shared" si="69"/>
        <v>North West</v>
      </c>
      <c r="S617" t="s">
        <v>39</v>
      </c>
      <c r="T617" t="str">
        <f t="shared" si="67"/>
        <v>Apr</v>
      </c>
      <c r="U617" t="str">
        <f t="shared" si="68"/>
        <v>Q2</v>
      </c>
      <c r="V617">
        <v>2017</v>
      </c>
    </row>
    <row r="618" spans="1:22">
      <c r="A618">
        <v>10717</v>
      </c>
      <c r="B618" t="s">
        <v>40</v>
      </c>
      <c r="C618">
        <f>1/COUNTIFS(SalesTable[SALES_REP],SalesTable[[#This Row],[SALES_REP]])</f>
        <v>9.3457943925233638E-3</v>
      </c>
      <c r="D618" t="s">
        <v>41</v>
      </c>
      <c r="E618" t="s">
        <v>18</v>
      </c>
      <c r="F618" t="str">
        <f t="shared" si="63"/>
        <v>Trophy</v>
      </c>
      <c r="G618">
        <f>1/COUNTIFS(SalesTable[[BRANDS ]],SalesTable[[#This Row],[BRANDS ]])</f>
        <v>6.6666666666666671E-3</v>
      </c>
      <c r="H618">
        <v>150</v>
      </c>
      <c r="I618">
        <v>200</v>
      </c>
      <c r="J618">
        <v>878</v>
      </c>
      <c r="K618">
        <v>175600</v>
      </c>
      <c r="L618">
        <v>43900</v>
      </c>
      <c r="M618">
        <f t="shared" si="64"/>
        <v>0.25</v>
      </c>
      <c r="N618">
        <f t="shared" si="65"/>
        <v>219500</v>
      </c>
      <c r="O618" t="s">
        <v>25</v>
      </c>
      <c r="P618" t="str">
        <f t="shared" si="66"/>
        <v>Anglophone</v>
      </c>
      <c r="Q618" t="s">
        <v>44</v>
      </c>
      <c r="R618" t="str">
        <f t="shared" si="69"/>
        <v>North Central</v>
      </c>
      <c r="S618" t="s">
        <v>45</v>
      </c>
      <c r="T618" t="str">
        <f t="shared" si="67"/>
        <v>May</v>
      </c>
      <c r="U618" t="str">
        <f t="shared" si="68"/>
        <v>Q2</v>
      </c>
      <c r="V618">
        <v>2017</v>
      </c>
    </row>
    <row r="619" spans="1:22">
      <c r="A619">
        <v>10718</v>
      </c>
      <c r="B619" t="s">
        <v>34</v>
      </c>
      <c r="C619">
        <f>1/COUNTIFS(SalesTable[SALES_REP],SalesTable[[#This Row],[SALES_REP]])</f>
        <v>5.3763440860215058E-3</v>
      </c>
      <c r="D619" t="s">
        <v>35</v>
      </c>
      <c r="E619" t="s">
        <v>24</v>
      </c>
      <c r="F619" t="str">
        <f t="shared" si="63"/>
        <v>Budweiser</v>
      </c>
      <c r="G619">
        <f>1/COUNTIFS(SalesTable[[BRANDS ]],SalesTable[[#This Row],[BRANDS ]])</f>
        <v>6.6666666666666671E-3</v>
      </c>
      <c r="H619">
        <v>250</v>
      </c>
      <c r="I619">
        <v>500</v>
      </c>
      <c r="J619">
        <v>886</v>
      </c>
      <c r="K619">
        <v>443000</v>
      </c>
      <c r="L619">
        <v>221500</v>
      </c>
      <c r="M619">
        <f t="shared" si="64"/>
        <v>0.5</v>
      </c>
      <c r="N619">
        <f t="shared" si="65"/>
        <v>664500</v>
      </c>
      <c r="O619" t="s">
        <v>31</v>
      </c>
      <c r="P619" t="str">
        <f t="shared" si="66"/>
        <v>Francophone</v>
      </c>
      <c r="Q619" t="s">
        <v>47</v>
      </c>
      <c r="R619" t="str">
        <f t="shared" si="69"/>
        <v>North Central</v>
      </c>
      <c r="S619" t="s">
        <v>48</v>
      </c>
      <c r="T619" t="str">
        <f t="shared" si="67"/>
        <v>Jun</v>
      </c>
      <c r="U619" t="str">
        <f t="shared" si="68"/>
        <v>Q2</v>
      </c>
      <c r="V619">
        <v>2017</v>
      </c>
    </row>
    <row r="620" spans="1:22">
      <c r="A620">
        <v>10719</v>
      </c>
      <c r="B620" t="s">
        <v>54</v>
      </c>
      <c r="C620">
        <f>1/COUNTIFS(SalesTable[SALES_REP],SalesTable[[#This Row],[SALES_REP]])</f>
        <v>1.2658227848101266E-2</v>
      </c>
      <c r="D620" t="s">
        <v>55</v>
      </c>
      <c r="E620" t="s">
        <v>30</v>
      </c>
      <c r="F620" t="str">
        <f t="shared" si="63"/>
        <v>Castle Lite</v>
      </c>
      <c r="G620">
        <f>1/COUNTIFS(SalesTable[[BRANDS ]],SalesTable[[#This Row],[BRANDS ]])</f>
        <v>6.6666666666666671E-3</v>
      </c>
      <c r="H620">
        <v>180</v>
      </c>
      <c r="I620">
        <v>450</v>
      </c>
      <c r="J620">
        <v>995</v>
      </c>
      <c r="K620">
        <v>447750</v>
      </c>
      <c r="L620">
        <v>268650</v>
      </c>
      <c r="M620">
        <f t="shared" si="64"/>
        <v>0.6</v>
      </c>
      <c r="N620">
        <f t="shared" si="65"/>
        <v>716400</v>
      </c>
      <c r="O620" t="s">
        <v>37</v>
      </c>
      <c r="P620" t="str">
        <f t="shared" si="66"/>
        <v>Francophone</v>
      </c>
      <c r="Q620" t="s">
        <v>20</v>
      </c>
      <c r="R620" t="str">
        <f t="shared" si="69"/>
        <v>South East</v>
      </c>
      <c r="S620" t="s">
        <v>52</v>
      </c>
      <c r="T620" t="str">
        <f t="shared" si="67"/>
        <v>Jul</v>
      </c>
      <c r="U620" t="str">
        <f t="shared" si="68"/>
        <v>Q3</v>
      </c>
      <c r="V620">
        <v>2017</v>
      </c>
    </row>
    <row r="621" spans="1:22">
      <c r="A621">
        <v>10720</v>
      </c>
      <c r="B621" t="s">
        <v>66</v>
      </c>
      <c r="C621">
        <f>1/COUNTIFS(SalesTable[SALES_REP],SalesTable[[#This Row],[SALES_REP]])</f>
        <v>1.4492753623188406E-2</v>
      </c>
      <c r="D621" t="s">
        <v>67</v>
      </c>
      <c r="E621" t="s">
        <v>36</v>
      </c>
      <c r="F621" t="str">
        <f t="shared" si="63"/>
        <v>Eagle Lager</v>
      </c>
      <c r="G621">
        <f>1/COUNTIFS(SalesTable[[BRANDS ]],SalesTable[[#This Row],[BRANDS ]])</f>
        <v>6.6666666666666671E-3</v>
      </c>
      <c r="H621">
        <v>170</v>
      </c>
      <c r="I621">
        <v>250</v>
      </c>
      <c r="J621">
        <v>851</v>
      </c>
      <c r="K621">
        <v>212750</v>
      </c>
      <c r="L621">
        <v>68080</v>
      </c>
      <c r="M621">
        <f t="shared" si="64"/>
        <v>0.32</v>
      </c>
      <c r="N621">
        <f t="shared" si="65"/>
        <v>280830</v>
      </c>
      <c r="O621" t="s">
        <v>43</v>
      </c>
      <c r="P621" t="str">
        <f t="shared" si="66"/>
        <v>Francophone</v>
      </c>
      <c r="Q621" t="s">
        <v>26</v>
      </c>
      <c r="R621" t="str">
        <f t="shared" si="69"/>
        <v>West</v>
      </c>
      <c r="S621" t="s">
        <v>53</v>
      </c>
      <c r="T621" t="str">
        <f t="shared" si="67"/>
        <v>Aug</v>
      </c>
      <c r="U621" t="str">
        <f t="shared" si="68"/>
        <v>Q3</v>
      </c>
      <c r="V621">
        <v>2019</v>
      </c>
    </row>
    <row r="622" spans="1:22">
      <c r="A622">
        <v>10721</v>
      </c>
      <c r="B622" t="s">
        <v>28</v>
      </c>
      <c r="C622">
        <f>1/COUNTIFS(SalesTable[SALES_REP],SalesTable[[#This Row],[SALES_REP]])</f>
        <v>9.3457943925233638E-3</v>
      </c>
      <c r="D622" t="s">
        <v>29</v>
      </c>
      <c r="E622" t="s">
        <v>42</v>
      </c>
      <c r="F622" t="str">
        <f t="shared" si="63"/>
        <v>Hero</v>
      </c>
      <c r="G622">
        <f>1/COUNTIFS(SalesTable[[BRANDS ]],SalesTable[[#This Row],[BRANDS ]])</f>
        <v>6.7114093959731542E-3</v>
      </c>
      <c r="H622">
        <v>150</v>
      </c>
      <c r="I622">
        <v>200</v>
      </c>
      <c r="J622">
        <v>866</v>
      </c>
      <c r="K622">
        <v>173200</v>
      </c>
      <c r="L622">
        <v>43300</v>
      </c>
      <c r="M622">
        <f t="shared" si="64"/>
        <v>0.25</v>
      </c>
      <c r="N622">
        <f t="shared" si="65"/>
        <v>216500</v>
      </c>
      <c r="O622" t="s">
        <v>19</v>
      </c>
      <c r="P622" t="str">
        <f t="shared" si="66"/>
        <v>Anglophone</v>
      </c>
      <c r="Q622" t="s">
        <v>32</v>
      </c>
      <c r="R622" t="str">
        <f t="shared" si="69"/>
        <v>South South</v>
      </c>
      <c r="S622" t="s">
        <v>56</v>
      </c>
      <c r="T622" t="str">
        <f t="shared" si="67"/>
        <v>Sep</v>
      </c>
      <c r="U622" t="str">
        <f t="shared" si="68"/>
        <v>Q3</v>
      </c>
      <c r="V622">
        <v>2017</v>
      </c>
    </row>
    <row r="623" spans="1:22">
      <c r="A623">
        <v>10722</v>
      </c>
      <c r="B623" t="s">
        <v>22</v>
      </c>
      <c r="C623">
        <f>1/COUNTIFS(SalesTable[SALES_REP],SalesTable[[#This Row],[SALES_REP]])</f>
        <v>8.4745762711864406E-3</v>
      </c>
      <c r="D623" t="s">
        <v>23</v>
      </c>
      <c r="E623" t="s">
        <v>46</v>
      </c>
      <c r="F623" t="str">
        <f t="shared" si="63"/>
        <v>Beta Malt</v>
      </c>
      <c r="G623">
        <f>1/COUNTIFS(SalesTable[[BRANDS ]],SalesTable[[#This Row],[BRANDS ]])</f>
        <v>6.7114093959731542E-3</v>
      </c>
      <c r="H623">
        <v>80</v>
      </c>
      <c r="I623">
        <v>150</v>
      </c>
      <c r="J623">
        <v>987</v>
      </c>
      <c r="K623">
        <v>148050</v>
      </c>
      <c r="L623">
        <v>69090</v>
      </c>
      <c r="M623">
        <f t="shared" si="64"/>
        <v>0.46666666666666667</v>
      </c>
      <c r="N623">
        <f t="shared" si="65"/>
        <v>217140</v>
      </c>
      <c r="O623" t="s">
        <v>25</v>
      </c>
      <c r="P623" t="str">
        <f t="shared" si="66"/>
        <v>Anglophone</v>
      </c>
      <c r="Q623" t="s">
        <v>38</v>
      </c>
      <c r="R623" t="str">
        <f t="shared" si="69"/>
        <v>North West</v>
      </c>
      <c r="S623" t="s">
        <v>59</v>
      </c>
      <c r="T623" t="str">
        <f t="shared" si="67"/>
        <v>Oct</v>
      </c>
      <c r="U623" t="str">
        <f t="shared" si="68"/>
        <v>Q4</v>
      </c>
      <c r="V623">
        <v>2017</v>
      </c>
    </row>
    <row r="624" spans="1:22">
      <c r="A624">
        <v>10723</v>
      </c>
      <c r="B624" t="s">
        <v>28</v>
      </c>
      <c r="C624">
        <f>1/COUNTIFS(SalesTable[SALES_REP],SalesTable[[#This Row],[SALES_REP]])</f>
        <v>9.3457943925233638E-3</v>
      </c>
      <c r="D624" t="s">
        <v>29</v>
      </c>
      <c r="E624" t="s">
        <v>51</v>
      </c>
      <c r="F624" t="str">
        <f t="shared" si="63"/>
        <v>Grand Malt</v>
      </c>
      <c r="G624">
        <f>1/COUNTIFS(SalesTable[[BRANDS ]],SalesTable[[#This Row],[BRANDS ]])</f>
        <v>6.7114093959731542E-3</v>
      </c>
      <c r="H624">
        <v>90</v>
      </c>
      <c r="I624">
        <v>150</v>
      </c>
      <c r="J624">
        <v>776</v>
      </c>
      <c r="K624">
        <v>116400</v>
      </c>
      <c r="L624">
        <v>46560</v>
      </c>
      <c r="M624">
        <f t="shared" si="64"/>
        <v>0.4</v>
      </c>
      <c r="N624">
        <f t="shared" si="65"/>
        <v>162960</v>
      </c>
      <c r="O624" t="s">
        <v>31</v>
      </c>
      <c r="P624" t="str">
        <f t="shared" si="66"/>
        <v>Francophone</v>
      </c>
      <c r="Q624" t="s">
        <v>44</v>
      </c>
      <c r="R624" t="str">
        <f t="shared" si="69"/>
        <v>North Central</v>
      </c>
      <c r="S624" t="s">
        <v>62</v>
      </c>
      <c r="T624" t="str">
        <f t="shared" si="67"/>
        <v>Nov</v>
      </c>
      <c r="U624" t="str">
        <f t="shared" si="68"/>
        <v>Q4</v>
      </c>
      <c r="V624">
        <v>2019</v>
      </c>
    </row>
    <row r="625" spans="1:22">
      <c r="A625">
        <v>10724</v>
      </c>
      <c r="B625" t="s">
        <v>49</v>
      </c>
      <c r="C625">
        <f>1/COUNTIFS(SalesTable[SALES_REP],SalesTable[[#This Row],[SALES_REP]])</f>
        <v>1.7241379310344827E-2</v>
      </c>
      <c r="D625" t="s">
        <v>50</v>
      </c>
      <c r="E625" t="s">
        <v>18</v>
      </c>
      <c r="F625" t="str">
        <f t="shared" si="63"/>
        <v>Trophy</v>
      </c>
      <c r="G625">
        <f>1/COUNTIFS(SalesTable[[BRANDS ]],SalesTable[[#This Row],[BRANDS ]])</f>
        <v>6.6666666666666671E-3</v>
      </c>
      <c r="H625">
        <v>150</v>
      </c>
      <c r="I625">
        <v>200</v>
      </c>
      <c r="J625">
        <v>969</v>
      </c>
      <c r="K625">
        <v>193800</v>
      </c>
      <c r="L625">
        <v>48450</v>
      </c>
      <c r="M625">
        <f t="shared" si="64"/>
        <v>0.25</v>
      </c>
      <c r="N625">
        <f t="shared" si="65"/>
        <v>242250</v>
      </c>
      <c r="O625" t="s">
        <v>37</v>
      </c>
      <c r="P625" t="str">
        <f t="shared" si="66"/>
        <v>Francophone</v>
      </c>
      <c r="Q625" t="s">
        <v>47</v>
      </c>
      <c r="R625" t="str">
        <f t="shared" si="69"/>
        <v>North Central</v>
      </c>
      <c r="S625" t="s">
        <v>63</v>
      </c>
      <c r="T625" t="str">
        <f t="shared" si="67"/>
        <v>Dec</v>
      </c>
      <c r="U625" t="str">
        <f t="shared" si="68"/>
        <v>Q4</v>
      </c>
      <c r="V625">
        <v>2017</v>
      </c>
    </row>
    <row r="626" spans="1:22">
      <c r="A626">
        <v>10725</v>
      </c>
      <c r="B626" t="s">
        <v>40</v>
      </c>
      <c r="C626">
        <f>1/COUNTIFS(SalesTable[SALES_REP],SalesTable[[#This Row],[SALES_REP]])</f>
        <v>9.3457943925233638E-3</v>
      </c>
      <c r="D626" t="s">
        <v>41</v>
      </c>
      <c r="E626" t="s">
        <v>24</v>
      </c>
      <c r="F626" t="str">
        <f t="shared" si="63"/>
        <v>Budweiser</v>
      </c>
      <c r="G626">
        <f>1/COUNTIFS(SalesTable[[BRANDS ]],SalesTable[[#This Row],[BRANDS ]])</f>
        <v>6.6666666666666671E-3</v>
      </c>
      <c r="H626">
        <v>250</v>
      </c>
      <c r="I626">
        <v>500</v>
      </c>
      <c r="J626">
        <v>718</v>
      </c>
      <c r="K626">
        <v>359000</v>
      </c>
      <c r="L626">
        <v>179500</v>
      </c>
      <c r="M626">
        <f t="shared" si="64"/>
        <v>0.5</v>
      </c>
      <c r="N626">
        <f t="shared" si="65"/>
        <v>538500</v>
      </c>
      <c r="O626" t="s">
        <v>43</v>
      </c>
      <c r="P626" t="str">
        <f t="shared" si="66"/>
        <v>Francophone</v>
      </c>
      <c r="Q626" t="s">
        <v>20</v>
      </c>
      <c r="R626" t="str">
        <f t="shared" si="69"/>
        <v>South East</v>
      </c>
      <c r="S626" t="s">
        <v>21</v>
      </c>
      <c r="T626" t="str">
        <f t="shared" si="67"/>
        <v>Jan</v>
      </c>
      <c r="U626" t="str">
        <f t="shared" si="68"/>
        <v>Q1</v>
      </c>
      <c r="V626">
        <v>2017</v>
      </c>
    </row>
    <row r="627" spans="1:22">
      <c r="A627">
        <v>10726</v>
      </c>
      <c r="B627" t="s">
        <v>16</v>
      </c>
      <c r="C627">
        <f>1/COUNTIFS(SalesTable[SALES_REP],SalesTable[[#This Row],[SALES_REP]])</f>
        <v>7.3529411764705881E-3</v>
      </c>
      <c r="D627" t="s">
        <v>17</v>
      </c>
      <c r="E627" t="s">
        <v>30</v>
      </c>
      <c r="F627" t="str">
        <f t="shared" si="63"/>
        <v>Castle Lite</v>
      </c>
      <c r="G627">
        <f>1/COUNTIFS(SalesTable[[BRANDS ]],SalesTable[[#This Row],[BRANDS ]])</f>
        <v>6.6666666666666671E-3</v>
      </c>
      <c r="H627">
        <v>180</v>
      </c>
      <c r="I627">
        <v>450</v>
      </c>
      <c r="J627">
        <v>787</v>
      </c>
      <c r="K627">
        <v>354150</v>
      </c>
      <c r="L627">
        <v>212490</v>
      </c>
      <c r="M627">
        <f t="shared" si="64"/>
        <v>0.6</v>
      </c>
      <c r="N627">
        <f t="shared" si="65"/>
        <v>566640</v>
      </c>
      <c r="O627" t="s">
        <v>19</v>
      </c>
      <c r="P627" t="str">
        <f t="shared" si="66"/>
        <v>Anglophone</v>
      </c>
      <c r="Q627" t="s">
        <v>26</v>
      </c>
      <c r="R627" t="str">
        <f t="shared" si="69"/>
        <v>West</v>
      </c>
      <c r="S627" t="s">
        <v>27</v>
      </c>
      <c r="T627" t="str">
        <f t="shared" si="67"/>
        <v>Feb</v>
      </c>
      <c r="U627" t="str">
        <f t="shared" si="68"/>
        <v>Q1</v>
      </c>
      <c r="V627">
        <v>2018</v>
      </c>
    </row>
    <row r="628" spans="1:22">
      <c r="A628">
        <v>10727</v>
      </c>
      <c r="B628" t="s">
        <v>16</v>
      </c>
      <c r="C628">
        <f>1/COUNTIFS(SalesTable[SALES_REP],SalesTable[[#This Row],[SALES_REP]])</f>
        <v>7.3529411764705881E-3</v>
      </c>
      <c r="D628" t="s">
        <v>17</v>
      </c>
      <c r="E628" t="s">
        <v>36</v>
      </c>
      <c r="F628" t="str">
        <f t="shared" si="63"/>
        <v>Eagle Lager</v>
      </c>
      <c r="G628">
        <f>1/COUNTIFS(SalesTable[[BRANDS ]],SalesTable[[#This Row],[BRANDS ]])</f>
        <v>6.6666666666666671E-3</v>
      </c>
      <c r="H628">
        <v>170</v>
      </c>
      <c r="I628">
        <v>250</v>
      </c>
      <c r="J628">
        <v>901</v>
      </c>
      <c r="K628">
        <v>225250</v>
      </c>
      <c r="L628">
        <v>72080</v>
      </c>
      <c r="M628">
        <f t="shared" si="64"/>
        <v>0.32</v>
      </c>
      <c r="N628">
        <f t="shared" si="65"/>
        <v>297330</v>
      </c>
      <c r="O628" t="s">
        <v>25</v>
      </c>
      <c r="P628" t="str">
        <f t="shared" si="66"/>
        <v>Anglophone</v>
      </c>
      <c r="Q628" t="s">
        <v>32</v>
      </c>
      <c r="R628" t="str">
        <f t="shared" si="69"/>
        <v>South South</v>
      </c>
      <c r="S628" t="s">
        <v>33</v>
      </c>
      <c r="T628" t="str">
        <f t="shared" si="67"/>
        <v>Mar</v>
      </c>
      <c r="U628" t="str">
        <f t="shared" si="68"/>
        <v>Q1</v>
      </c>
      <c r="V628">
        <v>2018</v>
      </c>
    </row>
    <row r="629" spans="1:22">
      <c r="A629">
        <v>10728</v>
      </c>
      <c r="B629" t="s">
        <v>40</v>
      </c>
      <c r="C629">
        <f>1/COUNTIFS(SalesTable[SALES_REP],SalesTable[[#This Row],[SALES_REP]])</f>
        <v>9.3457943925233638E-3</v>
      </c>
      <c r="D629" t="s">
        <v>41</v>
      </c>
      <c r="E629" t="s">
        <v>42</v>
      </c>
      <c r="F629" t="str">
        <f t="shared" si="63"/>
        <v>Hero</v>
      </c>
      <c r="G629">
        <f>1/COUNTIFS(SalesTable[[BRANDS ]],SalesTable[[#This Row],[BRANDS ]])</f>
        <v>6.7114093959731542E-3</v>
      </c>
      <c r="H629">
        <v>150</v>
      </c>
      <c r="I629">
        <v>200</v>
      </c>
      <c r="J629">
        <v>736</v>
      </c>
      <c r="K629">
        <v>147200</v>
      </c>
      <c r="L629">
        <v>36800</v>
      </c>
      <c r="M629">
        <f t="shared" si="64"/>
        <v>0.25</v>
      </c>
      <c r="N629">
        <f t="shared" si="65"/>
        <v>184000</v>
      </c>
      <c r="O629" t="s">
        <v>31</v>
      </c>
      <c r="P629" t="str">
        <f t="shared" si="66"/>
        <v>Francophone</v>
      </c>
      <c r="Q629" t="s">
        <v>38</v>
      </c>
      <c r="R629" t="str">
        <f t="shared" si="69"/>
        <v>North West</v>
      </c>
      <c r="S629" t="s">
        <v>39</v>
      </c>
      <c r="T629" t="str">
        <f t="shared" si="67"/>
        <v>Apr</v>
      </c>
      <c r="U629" t="str">
        <f t="shared" si="68"/>
        <v>Q2</v>
      </c>
      <c r="V629">
        <v>2018</v>
      </c>
    </row>
    <row r="630" spans="1:22">
      <c r="A630">
        <v>10729</v>
      </c>
      <c r="B630" t="s">
        <v>16</v>
      </c>
      <c r="C630">
        <f>1/COUNTIFS(SalesTable[SALES_REP],SalesTable[[#This Row],[SALES_REP]])</f>
        <v>7.3529411764705881E-3</v>
      </c>
      <c r="D630" t="s">
        <v>17</v>
      </c>
      <c r="E630" t="s">
        <v>46</v>
      </c>
      <c r="F630" t="str">
        <f t="shared" si="63"/>
        <v>Beta Malt</v>
      </c>
      <c r="G630">
        <f>1/COUNTIFS(SalesTable[[BRANDS ]],SalesTable[[#This Row],[BRANDS ]])</f>
        <v>6.7114093959731542E-3</v>
      </c>
      <c r="H630">
        <v>80</v>
      </c>
      <c r="I630">
        <v>150</v>
      </c>
      <c r="J630">
        <v>710</v>
      </c>
      <c r="K630">
        <v>106500</v>
      </c>
      <c r="L630">
        <v>49700</v>
      </c>
      <c r="M630">
        <f t="shared" si="64"/>
        <v>0.46666666666666667</v>
      </c>
      <c r="N630">
        <f t="shared" si="65"/>
        <v>156200</v>
      </c>
      <c r="O630" t="s">
        <v>37</v>
      </c>
      <c r="P630" t="str">
        <f t="shared" si="66"/>
        <v>Francophone</v>
      </c>
      <c r="Q630" t="s">
        <v>44</v>
      </c>
      <c r="R630" t="str">
        <f t="shared" si="69"/>
        <v>North Central</v>
      </c>
      <c r="S630" t="s">
        <v>45</v>
      </c>
      <c r="T630" t="str">
        <f t="shared" si="67"/>
        <v>May</v>
      </c>
      <c r="U630" t="str">
        <f t="shared" si="68"/>
        <v>Q2</v>
      </c>
      <c r="V630">
        <v>2017</v>
      </c>
    </row>
    <row r="631" spans="1:22">
      <c r="A631">
        <v>10730</v>
      </c>
      <c r="B631" t="s">
        <v>22</v>
      </c>
      <c r="C631">
        <f>1/COUNTIFS(SalesTable[SALES_REP],SalesTable[[#This Row],[SALES_REP]])</f>
        <v>8.4745762711864406E-3</v>
      </c>
      <c r="D631" t="s">
        <v>23</v>
      </c>
      <c r="E631" t="s">
        <v>51</v>
      </c>
      <c r="F631" t="str">
        <f t="shared" si="63"/>
        <v>Grand Malt</v>
      </c>
      <c r="G631">
        <f>1/COUNTIFS(SalesTable[[BRANDS ]],SalesTable[[#This Row],[BRANDS ]])</f>
        <v>6.7114093959731542E-3</v>
      </c>
      <c r="H631">
        <v>90</v>
      </c>
      <c r="I631">
        <v>150</v>
      </c>
      <c r="J631">
        <v>719</v>
      </c>
      <c r="K631">
        <v>107850</v>
      </c>
      <c r="L631">
        <v>43140</v>
      </c>
      <c r="M631">
        <f t="shared" si="64"/>
        <v>0.4</v>
      </c>
      <c r="N631">
        <f t="shared" si="65"/>
        <v>150990</v>
      </c>
      <c r="O631" t="s">
        <v>43</v>
      </c>
      <c r="P631" t="str">
        <f t="shared" si="66"/>
        <v>Francophone</v>
      </c>
      <c r="Q631" t="s">
        <v>47</v>
      </c>
      <c r="R631" t="str">
        <f t="shared" si="69"/>
        <v>North Central</v>
      </c>
      <c r="S631" t="s">
        <v>48</v>
      </c>
      <c r="T631" t="str">
        <f t="shared" si="67"/>
        <v>Jun</v>
      </c>
      <c r="U631" t="str">
        <f t="shared" si="68"/>
        <v>Q2</v>
      </c>
      <c r="V631">
        <v>2019</v>
      </c>
    </row>
    <row r="632" spans="1:22">
      <c r="A632">
        <v>10731</v>
      </c>
      <c r="B632" t="s">
        <v>28</v>
      </c>
      <c r="C632">
        <f>1/COUNTIFS(SalesTable[SALES_REP],SalesTable[[#This Row],[SALES_REP]])</f>
        <v>9.3457943925233638E-3</v>
      </c>
      <c r="D632" t="s">
        <v>29</v>
      </c>
      <c r="E632" t="s">
        <v>18</v>
      </c>
      <c r="F632" t="str">
        <f t="shared" si="63"/>
        <v>Trophy</v>
      </c>
      <c r="G632">
        <f>1/COUNTIFS(SalesTable[[BRANDS ]],SalesTable[[#This Row],[BRANDS ]])</f>
        <v>6.6666666666666671E-3</v>
      </c>
      <c r="H632">
        <v>150</v>
      </c>
      <c r="I632">
        <v>200</v>
      </c>
      <c r="J632">
        <v>738</v>
      </c>
      <c r="K632">
        <v>147600</v>
      </c>
      <c r="L632">
        <v>36900</v>
      </c>
      <c r="M632">
        <f t="shared" si="64"/>
        <v>0.25</v>
      </c>
      <c r="N632">
        <f t="shared" si="65"/>
        <v>184500</v>
      </c>
      <c r="O632" t="s">
        <v>19</v>
      </c>
      <c r="P632" t="str">
        <f t="shared" si="66"/>
        <v>Anglophone</v>
      </c>
      <c r="Q632" t="s">
        <v>20</v>
      </c>
      <c r="R632" t="str">
        <f t="shared" si="69"/>
        <v>South East</v>
      </c>
      <c r="S632" t="s">
        <v>52</v>
      </c>
      <c r="T632" t="str">
        <f t="shared" si="67"/>
        <v>Jul</v>
      </c>
      <c r="U632" t="str">
        <f t="shared" si="68"/>
        <v>Q3</v>
      </c>
      <c r="V632">
        <v>2017</v>
      </c>
    </row>
    <row r="633" spans="1:22">
      <c r="A633">
        <v>10732</v>
      </c>
      <c r="B633" t="s">
        <v>34</v>
      </c>
      <c r="C633">
        <f>1/COUNTIFS(SalesTable[SALES_REP],SalesTable[[#This Row],[SALES_REP]])</f>
        <v>5.3763440860215058E-3</v>
      </c>
      <c r="D633" t="s">
        <v>35</v>
      </c>
      <c r="E633" t="s">
        <v>24</v>
      </c>
      <c r="F633" t="str">
        <f t="shared" si="63"/>
        <v>Budweiser</v>
      </c>
      <c r="G633">
        <f>1/COUNTIFS(SalesTable[[BRANDS ]],SalesTable[[#This Row],[BRANDS ]])</f>
        <v>6.6666666666666671E-3</v>
      </c>
      <c r="H633">
        <v>250</v>
      </c>
      <c r="I633">
        <v>500</v>
      </c>
      <c r="J633">
        <v>884</v>
      </c>
      <c r="K633">
        <v>442000</v>
      </c>
      <c r="L633">
        <v>221000</v>
      </c>
      <c r="M633">
        <f t="shared" si="64"/>
        <v>0.5</v>
      </c>
      <c r="N633">
        <f t="shared" si="65"/>
        <v>663000</v>
      </c>
      <c r="O633" t="s">
        <v>25</v>
      </c>
      <c r="P633" t="str">
        <f t="shared" si="66"/>
        <v>Anglophone</v>
      </c>
      <c r="Q633" t="s">
        <v>26</v>
      </c>
      <c r="R633" t="str">
        <f t="shared" si="69"/>
        <v>West</v>
      </c>
      <c r="S633" t="s">
        <v>53</v>
      </c>
      <c r="T633" t="str">
        <f t="shared" si="67"/>
        <v>Aug</v>
      </c>
      <c r="U633" t="str">
        <f t="shared" si="68"/>
        <v>Q3</v>
      </c>
      <c r="V633">
        <v>2019</v>
      </c>
    </row>
    <row r="634" spans="1:22">
      <c r="A634">
        <v>10733</v>
      </c>
      <c r="B634" t="s">
        <v>40</v>
      </c>
      <c r="C634">
        <f>1/COUNTIFS(SalesTable[SALES_REP],SalesTable[[#This Row],[SALES_REP]])</f>
        <v>9.3457943925233638E-3</v>
      </c>
      <c r="D634" t="s">
        <v>41</v>
      </c>
      <c r="E634" t="s">
        <v>30</v>
      </c>
      <c r="F634" t="str">
        <f t="shared" si="63"/>
        <v>Castle Lite</v>
      </c>
      <c r="G634">
        <f>1/COUNTIFS(SalesTable[[BRANDS ]],SalesTable[[#This Row],[BRANDS ]])</f>
        <v>6.6666666666666671E-3</v>
      </c>
      <c r="H634">
        <v>180</v>
      </c>
      <c r="I634">
        <v>450</v>
      </c>
      <c r="J634">
        <v>772</v>
      </c>
      <c r="K634">
        <v>347400</v>
      </c>
      <c r="L634">
        <v>208440</v>
      </c>
      <c r="M634">
        <f t="shared" si="64"/>
        <v>0.6</v>
      </c>
      <c r="N634">
        <f t="shared" si="65"/>
        <v>555840</v>
      </c>
      <c r="O634" t="s">
        <v>31</v>
      </c>
      <c r="P634" t="str">
        <f t="shared" si="66"/>
        <v>Francophone</v>
      </c>
      <c r="Q634" t="s">
        <v>32</v>
      </c>
      <c r="R634" t="str">
        <f t="shared" si="69"/>
        <v>South South</v>
      </c>
      <c r="S634" t="s">
        <v>56</v>
      </c>
      <c r="T634" t="str">
        <f t="shared" si="67"/>
        <v>Sep</v>
      </c>
      <c r="U634" t="str">
        <f t="shared" si="68"/>
        <v>Q3</v>
      </c>
      <c r="V634">
        <v>2017</v>
      </c>
    </row>
    <row r="635" spans="1:22">
      <c r="A635">
        <v>10734</v>
      </c>
      <c r="B635" t="s">
        <v>16</v>
      </c>
      <c r="C635">
        <f>1/COUNTIFS(SalesTable[SALES_REP],SalesTable[[#This Row],[SALES_REP]])</f>
        <v>7.3529411764705881E-3</v>
      </c>
      <c r="D635" t="s">
        <v>17</v>
      </c>
      <c r="E635" t="s">
        <v>36</v>
      </c>
      <c r="F635" t="str">
        <f t="shared" si="63"/>
        <v>Eagle Lager</v>
      </c>
      <c r="G635">
        <f>1/COUNTIFS(SalesTable[[BRANDS ]],SalesTable[[#This Row],[BRANDS ]])</f>
        <v>6.6666666666666671E-3</v>
      </c>
      <c r="H635">
        <v>170</v>
      </c>
      <c r="I635">
        <v>250</v>
      </c>
      <c r="J635">
        <v>762</v>
      </c>
      <c r="K635">
        <v>190500</v>
      </c>
      <c r="L635">
        <v>60960</v>
      </c>
      <c r="M635">
        <f t="shared" si="64"/>
        <v>0.32</v>
      </c>
      <c r="N635">
        <f t="shared" si="65"/>
        <v>251460</v>
      </c>
      <c r="O635" t="s">
        <v>37</v>
      </c>
      <c r="P635" t="str">
        <f t="shared" si="66"/>
        <v>Francophone</v>
      </c>
      <c r="Q635" t="s">
        <v>38</v>
      </c>
      <c r="R635" t="str">
        <f t="shared" si="69"/>
        <v>North West</v>
      </c>
      <c r="S635" t="s">
        <v>59</v>
      </c>
      <c r="T635" t="str">
        <f t="shared" si="67"/>
        <v>Oct</v>
      </c>
      <c r="U635" t="str">
        <f t="shared" si="68"/>
        <v>Q4</v>
      </c>
      <c r="V635">
        <v>2017</v>
      </c>
    </row>
    <row r="636" spans="1:22">
      <c r="A636">
        <v>10735</v>
      </c>
      <c r="B636" t="s">
        <v>49</v>
      </c>
      <c r="C636">
        <f>1/COUNTIFS(SalesTable[SALES_REP],SalesTable[[#This Row],[SALES_REP]])</f>
        <v>1.7241379310344827E-2</v>
      </c>
      <c r="D636" t="s">
        <v>50</v>
      </c>
      <c r="E636" t="s">
        <v>42</v>
      </c>
      <c r="F636" t="str">
        <f t="shared" si="63"/>
        <v>Hero</v>
      </c>
      <c r="G636">
        <f>1/COUNTIFS(SalesTable[[BRANDS ]],SalesTable[[#This Row],[BRANDS ]])</f>
        <v>6.7114093959731542E-3</v>
      </c>
      <c r="H636">
        <v>150</v>
      </c>
      <c r="I636">
        <v>200</v>
      </c>
      <c r="J636">
        <v>830</v>
      </c>
      <c r="K636">
        <v>166000</v>
      </c>
      <c r="L636">
        <v>41500</v>
      </c>
      <c r="M636">
        <f t="shared" si="64"/>
        <v>0.25</v>
      </c>
      <c r="N636">
        <f t="shared" si="65"/>
        <v>207500</v>
      </c>
      <c r="O636" t="s">
        <v>43</v>
      </c>
      <c r="P636" t="str">
        <f t="shared" si="66"/>
        <v>Francophone</v>
      </c>
      <c r="Q636" t="s">
        <v>44</v>
      </c>
      <c r="R636" t="str">
        <f t="shared" si="69"/>
        <v>North Central</v>
      </c>
      <c r="S636" t="s">
        <v>62</v>
      </c>
      <c r="T636" t="str">
        <f t="shared" si="67"/>
        <v>Nov</v>
      </c>
      <c r="U636" t="str">
        <f t="shared" si="68"/>
        <v>Q4</v>
      </c>
      <c r="V636">
        <v>2018</v>
      </c>
    </row>
    <row r="637" spans="1:22">
      <c r="A637">
        <v>10736</v>
      </c>
      <c r="B637" t="s">
        <v>34</v>
      </c>
      <c r="C637">
        <f>1/COUNTIFS(SalesTable[SALES_REP],SalesTable[[#This Row],[SALES_REP]])</f>
        <v>5.3763440860215058E-3</v>
      </c>
      <c r="D637" t="s">
        <v>35</v>
      </c>
      <c r="E637" t="s">
        <v>46</v>
      </c>
      <c r="F637" t="str">
        <f t="shared" si="63"/>
        <v>Beta Malt</v>
      </c>
      <c r="G637">
        <f>1/COUNTIFS(SalesTable[[BRANDS ]],SalesTable[[#This Row],[BRANDS ]])</f>
        <v>6.7114093959731542E-3</v>
      </c>
      <c r="H637">
        <v>80</v>
      </c>
      <c r="I637">
        <v>150</v>
      </c>
      <c r="J637">
        <v>995</v>
      </c>
      <c r="K637">
        <v>149250</v>
      </c>
      <c r="L637">
        <v>69650</v>
      </c>
      <c r="M637">
        <f t="shared" si="64"/>
        <v>0.46666666666666667</v>
      </c>
      <c r="N637">
        <f t="shared" si="65"/>
        <v>218900</v>
      </c>
      <c r="O637" t="s">
        <v>19</v>
      </c>
      <c r="P637" t="str">
        <f t="shared" si="66"/>
        <v>Anglophone</v>
      </c>
      <c r="Q637" t="s">
        <v>47</v>
      </c>
      <c r="R637" t="str">
        <f t="shared" si="69"/>
        <v>North Central</v>
      </c>
      <c r="S637" t="s">
        <v>63</v>
      </c>
      <c r="T637" t="str">
        <f t="shared" si="67"/>
        <v>Dec</v>
      </c>
      <c r="U637" t="str">
        <f t="shared" si="68"/>
        <v>Q4</v>
      </c>
      <c r="V637">
        <v>2018</v>
      </c>
    </row>
    <row r="638" spans="1:22">
      <c r="A638">
        <v>10737</v>
      </c>
      <c r="B638" t="s">
        <v>54</v>
      </c>
      <c r="C638">
        <f>1/COUNTIFS(SalesTable[SALES_REP],SalesTable[[#This Row],[SALES_REP]])</f>
        <v>1.2658227848101266E-2</v>
      </c>
      <c r="D638" t="s">
        <v>55</v>
      </c>
      <c r="E638" t="s">
        <v>51</v>
      </c>
      <c r="F638" t="str">
        <f t="shared" si="63"/>
        <v>Grand Malt</v>
      </c>
      <c r="G638">
        <f>1/COUNTIFS(SalesTable[[BRANDS ]],SalesTable[[#This Row],[BRANDS ]])</f>
        <v>6.7114093959731542E-3</v>
      </c>
      <c r="H638">
        <v>90</v>
      </c>
      <c r="I638">
        <v>150</v>
      </c>
      <c r="J638">
        <v>812</v>
      </c>
      <c r="K638">
        <v>121800</v>
      </c>
      <c r="L638">
        <v>48720</v>
      </c>
      <c r="M638">
        <f t="shared" si="64"/>
        <v>0.4</v>
      </c>
      <c r="N638">
        <f t="shared" si="65"/>
        <v>170520</v>
      </c>
      <c r="O638" t="s">
        <v>25</v>
      </c>
      <c r="P638" t="str">
        <f t="shared" si="66"/>
        <v>Anglophone</v>
      </c>
      <c r="Q638" t="s">
        <v>20</v>
      </c>
      <c r="R638" t="str">
        <f t="shared" si="69"/>
        <v>South East</v>
      </c>
      <c r="S638" t="s">
        <v>21</v>
      </c>
      <c r="T638" t="str">
        <f t="shared" si="67"/>
        <v>Jan</v>
      </c>
      <c r="U638" t="str">
        <f t="shared" si="68"/>
        <v>Q1</v>
      </c>
      <c r="V638">
        <v>2019</v>
      </c>
    </row>
    <row r="639" spans="1:22">
      <c r="A639">
        <v>10738</v>
      </c>
      <c r="B639" t="s">
        <v>57</v>
      </c>
      <c r="C639">
        <f>1/COUNTIFS(SalesTable[SALES_REP],SalesTable[[#This Row],[SALES_REP]])</f>
        <v>2.0408163265306121E-2</v>
      </c>
      <c r="D639" t="s">
        <v>58</v>
      </c>
      <c r="E639" t="s">
        <v>18</v>
      </c>
      <c r="F639" t="str">
        <f t="shared" si="63"/>
        <v>Trophy</v>
      </c>
      <c r="G639">
        <f>1/COUNTIFS(SalesTable[[BRANDS ]],SalesTable[[#This Row],[BRANDS ]])</f>
        <v>6.6666666666666671E-3</v>
      </c>
      <c r="H639">
        <v>150</v>
      </c>
      <c r="I639">
        <v>200</v>
      </c>
      <c r="J639">
        <v>993</v>
      </c>
      <c r="K639">
        <v>198600</v>
      </c>
      <c r="L639">
        <v>49650</v>
      </c>
      <c r="M639">
        <f t="shared" si="64"/>
        <v>0.25</v>
      </c>
      <c r="N639">
        <f t="shared" si="65"/>
        <v>248250</v>
      </c>
      <c r="O639" t="s">
        <v>31</v>
      </c>
      <c r="P639" t="str">
        <f t="shared" si="66"/>
        <v>Francophone</v>
      </c>
      <c r="Q639" t="s">
        <v>26</v>
      </c>
      <c r="R639" t="str">
        <f t="shared" si="69"/>
        <v>West</v>
      </c>
      <c r="S639" t="s">
        <v>27</v>
      </c>
      <c r="T639" t="str">
        <f t="shared" si="67"/>
        <v>Feb</v>
      </c>
      <c r="U639" t="str">
        <f t="shared" si="68"/>
        <v>Q1</v>
      </c>
      <c r="V639">
        <v>2018</v>
      </c>
    </row>
    <row r="640" spans="1:22">
      <c r="A640">
        <v>10739</v>
      </c>
      <c r="B640" t="s">
        <v>60</v>
      </c>
      <c r="C640">
        <f>1/COUNTIFS(SalesTable[SALES_REP],SalesTable[[#This Row],[SALES_REP]])</f>
        <v>1.4492753623188406E-2</v>
      </c>
      <c r="D640" t="s">
        <v>61</v>
      </c>
      <c r="E640" t="s">
        <v>24</v>
      </c>
      <c r="F640" t="str">
        <f t="shared" si="63"/>
        <v>Budweiser</v>
      </c>
      <c r="G640">
        <f>1/COUNTIFS(SalesTable[[BRANDS ]],SalesTable[[#This Row],[BRANDS ]])</f>
        <v>6.6666666666666671E-3</v>
      </c>
      <c r="H640">
        <v>250</v>
      </c>
      <c r="I640">
        <v>500</v>
      </c>
      <c r="J640">
        <v>941</v>
      </c>
      <c r="K640">
        <v>470500</v>
      </c>
      <c r="L640">
        <v>235250</v>
      </c>
      <c r="M640">
        <f t="shared" si="64"/>
        <v>0.5</v>
      </c>
      <c r="N640">
        <f t="shared" si="65"/>
        <v>705750</v>
      </c>
      <c r="O640" t="s">
        <v>37</v>
      </c>
      <c r="P640" t="str">
        <f t="shared" si="66"/>
        <v>Francophone</v>
      </c>
      <c r="Q640" t="s">
        <v>32</v>
      </c>
      <c r="R640" t="str">
        <f t="shared" si="69"/>
        <v>South South</v>
      </c>
      <c r="S640" t="s">
        <v>33</v>
      </c>
      <c r="T640" t="str">
        <f t="shared" si="67"/>
        <v>Mar</v>
      </c>
      <c r="U640" t="str">
        <f t="shared" si="68"/>
        <v>Q1</v>
      </c>
      <c r="V640">
        <v>2017</v>
      </c>
    </row>
    <row r="641" spans="1:22">
      <c r="A641">
        <v>10740</v>
      </c>
      <c r="B641" t="s">
        <v>34</v>
      </c>
      <c r="C641">
        <f>1/COUNTIFS(SalesTable[SALES_REP],SalesTable[[#This Row],[SALES_REP]])</f>
        <v>5.3763440860215058E-3</v>
      </c>
      <c r="D641" t="s">
        <v>35</v>
      </c>
      <c r="E641" t="s">
        <v>30</v>
      </c>
      <c r="F641" t="str">
        <f t="shared" si="63"/>
        <v>Castle Lite</v>
      </c>
      <c r="G641">
        <f>1/COUNTIFS(SalesTable[[BRANDS ]],SalesTable[[#This Row],[BRANDS ]])</f>
        <v>6.6666666666666671E-3</v>
      </c>
      <c r="H641">
        <v>180</v>
      </c>
      <c r="I641">
        <v>450</v>
      </c>
      <c r="J641">
        <v>703</v>
      </c>
      <c r="K641">
        <v>316350</v>
      </c>
      <c r="L641">
        <v>189810</v>
      </c>
      <c r="M641">
        <f t="shared" si="64"/>
        <v>0.6</v>
      </c>
      <c r="N641">
        <f t="shared" si="65"/>
        <v>506160</v>
      </c>
      <c r="O641" t="s">
        <v>43</v>
      </c>
      <c r="P641" t="str">
        <f t="shared" si="66"/>
        <v>Francophone</v>
      </c>
      <c r="Q641" t="s">
        <v>38</v>
      </c>
      <c r="R641" t="str">
        <f t="shared" si="69"/>
        <v>North West</v>
      </c>
      <c r="S641" t="s">
        <v>39</v>
      </c>
      <c r="T641" t="str">
        <f t="shared" si="67"/>
        <v>Apr</v>
      </c>
      <c r="U641" t="str">
        <f t="shared" si="68"/>
        <v>Q2</v>
      </c>
      <c r="V641">
        <v>2019</v>
      </c>
    </row>
    <row r="642" spans="1:22">
      <c r="A642">
        <v>10741</v>
      </c>
      <c r="B642" t="s">
        <v>64</v>
      </c>
      <c r="C642">
        <f>1/COUNTIFS(SalesTable[SALES_REP],SalesTable[[#This Row],[SALES_REP]])</f>
        <v>1.4492753623188406E-2</v>
      </c>
      <c r="D642" t="s">
        <v>65</v>
      </c>
      <c r="E642" t="s">
        <v>36</v>
      </c>
      <c r="F642" t="str">
        <f t="shared" ref="F642:F705" si="70">PROPER(E642)</f>
        <v>Eagle Lager</v>
      </c>
      <c r="G642">
        <f>1/COUNTIFS(SalesTable[[BRANDS ]],SalesTable[[#This Row],[BRANDS ]])</f>
        <v>6.6666666666666671E-3</v>
      </c>
      <c r="H642">
        <v>170</v>
      </c>
      <c r="I642">
        <v>250</v>
      </c>
      <c r="J642">
        <v>834</v>
      </c>
      <c r="K642">
        <v>208500</v>
      </c>
      <c r="L642">
        <v>66720</v>
      </c>
      <c r="M642">
        <f t="shared" ref="M642:M705" si="71">L642/K642</f>
        <v>0.32</v>
      </c>
      <c r="N642">
        <f t="shared" ref="N642:N705" si="72">SUM(K642,L642)</f>
        <v>275220</v>
      </c>
      <c r="O642" t="s">
        <v>19</v>
      </c>
      <c r="P642" t="str">
        <f t="shared" ref="P642:P705" si="73">IF(O642 = "Ghana", "Anglophone", IF(O642= "Nigeria", "Anglophone", "Francophone"))</f>
        <v>Anglophone</v>
      </c>
      <c r="Q642" t="s">
        <v>44</v>
      </c>
      <c r="R642" t="str">
        <f t="shared" si="69"/>
        <v>North Central</v>
      </c>
      <c r="S642" t="s">
        <v>45</v>
      </c>
      <c r="T642" t="str">
        <f t="shared" ref="T642:T705" si="74">LEFT(S642, 3)</f>
        <v>May</v>
      </c>
      <c r="U642" t="str">
        <f t="shared" ref="U642:U705" si="75">IF(S642="October","Q4",IF(S642="November","Q4",IF(S642="December","Q4",IF(S642="September", "Q3",IF(S642="August", "Q3", IF(S642="July", "Q3",IF(S642="June", "Q2",IF(S642="May", "Q2", IF(S642="April", "Q2","Q1")))))))))</f>
        <v>Q2</v>
      </c>
      <c r="V642">
        <v>2019</v>
      </c>
    </row>
    <row r="643" spans="1:22">
      <c r="A643">
        <v>10742</v>
      </c>
      <c r="B643" t="s">
        <v>34</v>
      </c>
      <c r="C643">
        <f>1/COUNTIFS(SalesTable[SALES_REP],SalesTable[[#This Row],[SALES_REP]])</f>
        <v>5.3763440860215058E-3</v>
      </c>
      <c r="D643" t="s">
        <v>35</v>
      </c>
      <c r="E643" t="s">
        <v>42</v>
      </c>
      <c r="F643" t="str">
        <f t="shared" si="70"/>
        <v>Hero</v>
      </c>
      <c r="G643">
        <f>1/COUNTIFS(SalesTable[[BRANDS ]],SalesTable[[#This Row],[BRANDS ]])</f>
        <v>6.7114093959731542E-3</v>
      </c>
      <c r="H643">
        <v>150</v>
      </c>
      <c r="I643">
        <v>200</v>
      </c>
      <c r="J643">
        <v>843</v>
      </c>
      <c r="K643">
        <v>168600</v>
      </c>
      <c r="L643">
        <v>42150</v>
      </c>
      <c r="M643">
        <f t="shared" si="71"/>
        <v>0.25</v>
      </c>
      <c r="N643">
        <f t="shared" si="72"/>
        <v>210750</v>
      </c>
      <c r="O643" t="s">
        <v>25</v>
      </c>
      <c r="P643" t="str">
        <f t="shared" si="73"/>
        <v>Anglophone</v>
      </c>
      <c r="Q643" t="s">
        <v>47</v>
      </c>
      <c r="R643" t="str">
        <f t="shared" ref="R643:R706" si="76">IF(Q643="Southeast","South East",IF(Q643="west","West",IF(Q643="southsouth","South South",IF(Q643="northwest","North West",IF(Q643="northeast","North East","North Central")))))</f>
        <v>North Central</v>
      </c>
      <c r="S643" t="s">
        <v>48</v>
      </c>
      <c r="T643" t="str">
        <f t="shared" si="74"/>
        <v>Jun</v>
      </c>
      <c r="U643" t="str">
        <f t="shared" si="75"/>
        <v>Q2</v>
      </c>
      <c r="V643">
        <v>2019</v>
      </c>
    </row>
    <row r="644" spans="1:22">
      <c r="A644">
        <v>10743</v>
      </c>
      <c r="B644" t="s">
        <v>16</v>
      </c>
      <c r="C644">
        <f>1/COUNTIFS(SalesTable[SALES_REP],SalesTable[[#This Row],[SALES_REP]])</f>
        <v>7.3529411764705881E-3</v>
      </c>
      <c r="D644" t="s">
        <v>17</v>
      </c>
      <c r="E644" t="s">
        <v>46</v>
      </c>
      <c r="F644" t="str">
        <f t="shared" si="70"/>
        <v>Beta Malt</v>
      </c>
      <c r="G644">
        <f>1/COUNTIFS(SalesTable[[BRANDS ]],SalesTable[[#This Row],[BRANDS ]])</f>
        <v>6.7114093959731542E-3</v>
      </c>
      <c r="H644">
        <v>80</v>
      </c>
      <c r="I644">
        <v>150</v>
      </c>
      <c r="J644">
        <v>749</v>
      </c>
      <c r="K644">
        <v>112350</v>
      </c>
      <c r="L644">
        <v>52430</v>
      </c>
      <c r="M644">
        <f t="shared" si="71"/>
        <v>0.46666666666666667</v>
      </c>
      <c r="N644">
        <f t="shared" si="72"/>
        <v>164780</v>
      </c>
      <c r="O644" t="s">
        <v>31</v>
      </c>
      <c r="P644" t="str">
        <f t="shared" si="73"/>
        <v>Francophone</v>
      </c>
      <c r="Q644" t="s">
        <v>20</v>
      </c>
      <c r="R644" t="str">
        <f t="shared" si="76"/>
        <v>South East</v>
      </c>
      <c r="S644" t="s">
        <v>52</v>
      </c>
      <c r="T644" t="str">
        <f t="shared" si="74"/>
        <v>Jul</v>
      </c>
      <c r="U644" t="str">
        <f t="shared" si="75"/>
        <v>Q3</v>
      </c>
      <c r="V644">
        <v>2019</v>
      </c>
    </row>
    <row r="645" spans="1:22">
      <c r="A645">
        <v>10744</v>
      </c>
      <c r="B645" t="s">
        <v>22</v>
      </c>
      <c r="C645">
        <f>1/COUNTIFS(SalesTable[SALES_REP],SalesTable[[#This Row],[SALES_REP]])</f>
        <v>8.4745762711864406E-3</v>
      </c>
      <c r="D645" t="s">
        <v>23</v>
      </c>
      <c r="E645" t="s">
        <v>51</v>
      </c>
      <c r="F645" t="str">
        <f t="shared" si="70"/>
        <v>Grand Malt</v>
      </c>
      <c r="G645">
        <f>1/COUNTIFS(SalesTable[[BRANDS ]],SalesTable[[#This Row],[BRANDS ]])</f>
        <v>6.7114093959731542E-3</v>
      </c>
      <c r="H645">
        <v>90</v>
      </c>
      <c r="I645">
        <v>150</v>
      </c>
      <c r="J645">
        <v>859</v>
      </c>
      <c r="K645">
        <v>128850</v>
      </c>
      <c r="L645">
        <v>51540</v>
      </c>
      <c r="M645">
        <f t="shared" si="71"/>
        <v>0.4</v>
      </c>
      <c r="N645">
        <f t="shared" si="72"/>
        <v>180390</v>
      </c>
      <c r="O645" t="s">
        <v>37</v>
      </c>
      <c r="P645" t="str">
        <f t="shared" si="73"/>
        <v>Francophone</v>
      </c>
      <c r="Q645" t="s">
        <v>26</v>
      </c>
      <c r="R645" t="str">
        <f t="shared" si="76"/>
        <v>West</v>
      </c>
      <c r="S645" t="s">
        <v>53</v>
      </c>
      <c r="T645" t="str">
        <f t="shared" si="74"/>
        <v>Aug</v>
      </c>
      <c r="U645" t="str">
        <f t="shared" si="75"/>
        <v>Q3</v>
      </c>
      <c r="V645">
        <v>2017</v>
      </c>
    </row>
    <row r="646" spans="1:22">
      <c r="A646">
        <v>10745</v>
      </c>
      <c r="B646" t="s">
        <v>28</v>
      </c>
      <c r="C646">
        <f>1/COUNTIFS(SalesTable[SALES_REP],SalesTable[[#This Row],[SALES_REP]])</f>
        <v>9.3457943925233638E-3</v>
      </c>
      <c r="D646" t="s">
        <v>29</v>
      </c>
      <c r="E646" t="s">
        <v>18</v>
      </c>
      <c r="F646" t="str">
        <f t="shared" si="70"/>
        <v>Trophy</v>
      </c>
      <c r="G646">
        <f>1/COUNTIFS(SalesTable[[BRANDS ]],SalesTable[[#This Row],[BRANDS ]])</f>
        <v>6.6666666666666671E-3</v>
      </c>
      <c r="H646">
        <v>150</v>
      </c>
      <c r="I646">
        <v>200</v>
      </c>
      <c r="J646">
        <v>962</v>
      </c>
      <c r="K646">
        <v>192400</v>
      </c>
      <c r="L646">
        <v>48100</v>
      </c>
      <c r="M646">
        <f t="shared" si="71"/>
        <v>0.25</v>
      </c>
      <c r="N646">
        <f t="shared" si="72"/>
        <v>240500</v>
      </c>
      <c r="O646" t="s">
        <v>43</v>
      </c>
      <c r="P646" t="str">
        <f t="shared" si="73"/>
        <v>Francophone</v>
      </c>
      <c r="Q646" t="s">
        <v>32</v>
      </c>
      <c r="R646" t="str">
        <f t="shared" si="76"/>
        <v>South South</v>
      </c>
      <c r="S646" t="s">
        <v>56</v>
      </c>
      <c r="T646" t="str">
        <f t="shared" si="74"/>
        <v>Sep</v>
      </c>
      <c r="U646" t="str">
        <f t="shared" si="75"/>
        <v>Q3</v>
      </c>
      <c r="V646">
        <v>2017</v>
      </c>
    </row>
    <row r="647" spans="1:22">
      <c r="A647">
        <v>10746</v>
      </c>
      <c r="B647" t="s">
        <v>34</v>
      </c>
      <c r="C647">
        <f>1/COUNTIFS(SalesTable[SALES_REP],SalesTable[[#This Row],[SALES_REP]])</f>
        <v>5.3763440860215058E-3</v>
      </c>
      <c r="D647" t="s">
        <v>35</v>
      </c>
      <c r="E647" t="s">
        <v>24</v>
      </c>
      <c r="F647" t="str">
        <f t="shared" si="70"/>
        <v>Budweiser</v>
      </c>
      <c r="G647">
        <f>1/COUNTIFS(SalesTable[[BRANDS ]],SalesTable[[#This Row],[BRANDS ]])</f>
        <v>6.6666666666666671E-3</v>
      </c>
      <c r="H647">
        <v>250</v>
      </c>
      <c r="I647">
        <v>500</v>
      </c>
      <c r="J647">
        <v>816</v>
      </c>
      <c r="K647">
        <v>408000</v>
      </c>
      <c r="L647">
        <v>204000</v>
      </c>
      <c r="M647">
        <f t="shared" si="71"/>
        <v>0.5</v>
      </c>
      <c r="N647">
        <f t="shared" si="72"/>
        <v>612000</v>
      </c>
      <c r="O647" t="s">
        <v>19</v>
      </c>
      <c r="P647" t="str">
        <f t="shared" si="73"/>
        <v>Anglophone</v>
      </c>
      <c r="Q647" t="s">
        <v>38</v>
      </c>
      <c r="R647" t="str">
        <f t="shared" si="76"/>
        <v>North West</v>
      </c>
      <c r="S647" t="s">
        <v>59</v>
      </c>
      <c r="T647" t="str">
        <f t="shared" si="74"/>
        <v>Oct</v>
      </c>
      <c r="U647" t="str">
        <f t="shared" si="75"/>
        <v>Q4</v>
      </c>
      <c r="V647">
        <v>2019</v>
      </c>
    </row>
    <row r="648" spans="1:22">
      <c r="A648">
        <v>10747</v>
      </c>
      <c r="B648" t="s">
        <v>40</v>
      </c>
      <c r="C648">
        <f>1/COUNTIFS(SalesTable[SALES_REP],SalesTable[[#This Row],[SALES_REP]])</f>
        <v>9.3457943925233638E-3</v>
      </c>
      <c r="D648" t="s">
        <v>41</v>
      </c>
      <c r="E648" t="s">
        <v>30</v>
      </c>
      <c r="F648" t="str">
        <f t="shared" si="70"/>
        <v>Castle Lite</v>
      </c>
      <c r="G648">
        <f>1/COUNTIFS(SalesTable[[BRANDS ]],SalesTable[[#This Row],[BRANDS ]])</f>
        <v>6.6666666666666671E-3</v>
      </c>
      <c r="H648">
        <v>180</v>
      </c>
      <c r="I648">
        <v>450</v>
      </c>
      <c r="J648">
        <v>989</v>
      </c>
      <c r="K648">
        <v>445050</v>
      </c>
      <c r="L648">
        <v>267030</v>
      </c>
      <c r="M648">
        <f t="shared" si="71"/>
        <v>0.6</v>
      </c>
      <c r="N648">
        <f t="shared" si="72"/>
        <v>712080</v>
      </c>
      <c r="O648" t="s">
        <v>25</v>
      </c>
      <c r="P648" t="str">
        <f t="shared" si="73"/>
        <v>Anglophone</v>
      </c>
      <c r="Q648" t="s">
        <v>44</v>
      </c>
      <c r="R648" t="str">
        <f t="shared" si="76"/>
        <v>North Central</v>
      </c>
      <c r="S648" t="s">
        <v>62</v>
      </c>
      <c r="T648" t="str">
        <f t="shared" si="74"/>
        <v>Nov</v>
      </c>
      <c r="U648" t="str">
        <f t="shared" si="75"/>
        <v>Q4</v>
      </c>
      <c r="V648">
        <v>2017</v>
      </c>
    </row>
    <row r="649" spans="1:22">
      <c r="A649">
        <v>10748</v>
      </c>
      <c r="B649" t="s">
        <v>16</v>
      </c>
      <c r="C649">
        <f>1/COUNTIFS(SalesTable[SALES_REP],SalesTable[[#This Row],[SALES_REP]])</f>
        <v>7.3529411764705881E-3</v>
      </c>
      <c r="D649" t="s">
        <v>17</v>
      </c>
      <c r="E649" t="s">
        <v>36</v>
      </c>
      <c r="F649" t="str">
        <f t="shared" si="70"/>
        <v>Eagle Lager</v>
      </c>
      <c r="G649">
        <f>1/COUNTIFS(SalesTable[[BRANDS ]],SalesTable[[#This Row],[BRANDS ]])</f>
        <v>6.6666666666666671E-3</v>
      </c>
      <c r="H649">
        <v>170</v>
      </c>
      <c r="I649">
        <v>250</v>
      </c>
      <c r="J649">
        <v>702</v>
      </c>
      <c r="K649">
        <v>175500</v>
      </c>
      <c r="L649">
        <v>56160</v>
      </c>
      <c r="M649">
        <f t="shared" si="71"/>
        <v>0.32</v>
      </c>
      <c r="N649">
        <f t="shared" si="72"/>
        <v>231660</v>
      </c>
      <c r="O649" t="s">
        <v>31</v>
      </c>
      <c r="P649" t="str">
        <f t="shared" si="73"/>
        <v>Francophone</v>
      </c>
      <c r="Q649" t="s">
        <v>47</v>
      </c>
      <c r="R649" t="str">
        <f t="shared" si="76"/>
        <v>North Central</v>
      </c>
      <c r="S649" t="s">
        <v>63</v>
      </c>
      <c r="T649" t="str">
        <f t="shared" si="74"/>
        <v>Dec</v>
      </c>
      <c r="U649" t="str">
        <f t="shared" si="75"/>
        <v>Q4</v>
      </c>
      <c r="V649">
        <v>2018</v>
      </c>
    </row>
    <row r="650" spans="1:22">
      <c r="A650">
        <v>10749</v>
      </c>
      <c r="B650" t="s">
        <v>49</v>
      </c>
      <c r="C650">
        <f>1/COUNTIFS(SalesTable[SALES_REP],SalesTable[[#This Row],[SALES_REP]])</f>
        <v>1.7241379310344827E-2</v>
      </c>
      <c r="D650" t="s">
        <v>50</v>
      </c>
      <c r="E650" t="s">
        <v>42</v>
      </c>
      <c r="F650" t="str">
        <f t="shared" si="70"/>
        <v>Hero</v>
      </c>
      <c r="G650">
        <f>1/COUNTIFS(SalesTable[[BRANDS ]],SalesTable[[#This Row],[BRANDS ]])</f>
        <v>6.7114093959731542E-3</v>
      </c>
      <c r="H650">
        <v>150</v>
      </c>
      <c r="I650">
        <v>200</v>
      </c>
      <c r="J650">
        <v>830</v>
      </c>
      <c r="K650">
        <v>166000</v>
      </c>
      <c r="L650">
        <v>41500</v>
      </c>
      <c r="M650">
        <f t="shared" si="71"/>
        <v>0.25</v>
      </c>
      <c r="N650">
        <f t="shared" si="72"/>
        <v>207500</v>
      </c>
      <c r="O650" t="s">
        <v>37</v>
      </c>
      <c r="P650" t="str">
        <f t="shared" si="73"/>
        <v>Francophone</v>
      </c>
      <c r="Q650" t="s">
        <v>20</v>
      </c>
      <c r="R650" t="str">
        <f t="shared" si="76"/>
        <v>South East</v>
      </c>
      <c r="S650" t="s">
        <v>21</v>
      </c>
      <c r="T650" t="str">
        <f t="shared" si="74"/>
        <v>Jan</v>
      </c>
      <c r="U650" t="str">
        <f t="shared" si="75"/>
        <v>Q1</v>
      </c>
      <c r="V650">
        <v>2018</v>
      </c>
    </row>
    <row r="651" spans="1:22">
      <c r="A651">
        <v>10750</v>
      </c>
      <c r="B651" t="s">
        <v>34</v>
      </c>
      <c r="C651">
        <f>1/COUNTIFS(SalesTable[SALES_REP],SalesTable[[#This Row],[SALES_REP]])</f>
        <v>5.3763440860215058E-3</v>
      </c>
      <c r="D651" t="s">
        <v>35</v>
      </c>
      <c r="E651" t="s">
        <v>46</v>
      </c>
      <c r="F651" t="str">
        <f t="shared" si="70"/>
        <v>Beta Malt</v>
      </c>
      <c r="G651">
        <f>1/COUNTIFS(SalesTable[[BRANDS ]],SalesTable[[#This Row],[BRANDS ]])</f>
        <v>6.7114093959731542E-3</v>
      </c>
      <c r="H651">
        <v>80</v>
      </c>
      <c r="I651">
        <v>150</v>
      </c>
      <c r="J651">
        <v>710</v>
      </c>
      <c r="K651">
        <v>106500</v>
      </c>
      <c r="L651">
        <v>49700</v>
      </c>
      <c r="M651">
        <f t="shared" si="71"/>
        <v>0.46666666666666667</v>
      </c>
      <c r="N651">
        <f t="shared" si="72"/>
        <v>156200</v>
      </c>
      <c r="O651" t="s">
        <v>43</v>
      </c>
      <c r="P651" t="str">
        <f t="shared" si="73"/>
        <v>Francophone</v>
      </c>
      <c r="Q651" t="s">
        <v>26</v>
      </c>
      <c r="R651" t="str">
        <f t="shared" si="76"/>
        <v>West</v>
      </c>
      <c r="S651" t="s">
        <v>27</v>
      </c>
      <c r="T651" t="str">
        <f t="shared" si="74"/>
        <v>Feb</v>
      </c>
      <c r="U651" t="str">
        <f t="shared" si="75"/>
        <v>Q1</v>
      </c>
      <c r="V651">
        <v>2018</v>
      </c>
    </row>
    <row r="652" spans="1:22">
      <c r="A652">
        <v>10751</v>
      </c>
      <c r="B652" t="s">
        <v>54</v>
      </c>
      <c r="C652">
        <f>1/COUNTIFS(SalesTable[SALES_REP],SalesTable[[#This Row],[SALES_REP]])</f>
        <v>1.2658227848101266E-2</v>
      </c>
      <c r="D652" t="s">
        <v>55</v>
      </c>
      <c r="E652" t="s">
        <v>51</v>
      </c>
      <c r="F652" t="str">
        <f t="shared" si="70"/>
        <v>Grand Malt</v>
      </c>
      <c r="G652">
        <f>1/COUNTIFS(SalesTable[[BRANDS ]],SalesTable[[#This Row],[BRANDS ]])</f>
        <v>6.7114093959731542E-3</v>
      </c>
      <c r="H652">
        <v>90</v>
      </c>
      <c r="I652">
        <v>150</v>
      </c>
      <c r="J652">
        <v>708</v>
      </c>
      <c r="K652">
        <v>106200</v>
      </c>
      <c r="L652">
        <v>42480</v>
      </c>
      <c r="M652">
        <f t="shared" si="71"/>
        <v>0.4</v>
      </c>
      <c r="N652">
        <f t="shared" si="72"/>
        <v>148680</v>
      </c>
      <c r="O652" t="s">
        <v>19</v>
      </c>
      <c r="P652" t="str">
        <f t="shared" si="73"/>
        <v>Anglophone</v>
      </c>
      <c r="Q652" t="s">
        <v>32</v>
      </c>
      <c r="R652" t="str">
        <f t="shared" si="76"/>
        <v>South South</v>
      </c>
      <c r="S652" t="s">
        <v>33</v>
      </c>
      <c r="T652" t="str">
        <f t="shared" si="74"/>
        <v>Mar</v>
      </c>
      <c r="U652" t="str">
        <f t="shared" si="75"/>
        <v>Q1</v>
      </c>
      <c r="V652">
        <v>2018</v>
      </c>
    </row>
    <row r="653" spans="1:22">
      <c r="A653">
        <v>10752</v>
      </c>
      <c r="B653" t="s">
        <v>57</v>
      </c>
      <c r="C653">
        <f>1/COUNTIFS(SalesTable[SALES_REP],SalesTable[[#This Row],[SALES_REP]])</f>
        <v>2.0408163265306121E-2</v>
      </c>
      <c r="D653" t="s">
        <v>58</v>
      </c>
      <c r="E653" t="s">
        <v>18</v>
      </c>
      <c r="F653" t="str">
        <f t="shared" si="70"/>
        <v>Trophy</v>
      </c>
      <c r="G653">
        <f>1/COUNTIFS(SalesTable[[BRANDS ]],SalesTable[[#This Row],[BRANDS ]])</f>
        <v>6.6666666666666671E-3</v>
      </c>
      <c r="H653">
        <v>150</v>
      </c>
      <c r="I653">
        <v>200</v>
      </c>
      <c r="J653">
        <v>816</v>
      </c>
      <c r="K653">
        <v>163200</v>
      </c>
      <c r="L653">
        <v>40800</v>
      </c>
      <c r="M653">
        <f t="shared" si="71"/>
        <v>0.25</v>
      </c>
      <c r="N653">
        <f t="shared" si="72"/>
        <v>204000</v>
      </c>
      <c r="O653" t="s">
        <v>25</v>
      </c>
      <c r="P653" t="str">
        <f t="shared" si="73"/>
        <v>Anglophone</v>
      </c>
      <c r="Q653" t="s">
        <v>38</v>
      </c>
      <c r="R653" t="str">
        <f t="shared" si="76"/>
        <v>North West</v>
      </c>
      <c r="S653" t="s">
        <v>39</v>
      </c>
      <c r="T653" t="str">
        <f t="shared" si="74"/>
        <v>Apr</v>
      </c>
      <c r="U653" t="str">
        <f t="shared" si="75"/>
        <v>Q2</v>
      </c>
      <c r="V653">
        <v>2019</v>
      </c>
    </row>
    <row r="654" spans="1:22">
      <c r="A654">
        <v>10753</v>
      </c>
      <c r="B654" t="s">
        <v>60</v>
      </c>
      <c r="C654">
        <f>1/COUNTIFS(SalesTable[SALES_REP],SalesTable[[#This Row],[SALES_REP]])</f>
        <v>1.4492753623188406E-2</v>
      </c>
      <c r="D654" t="s">
        <v>61</v>
      </c>
      <c r="E654" t="s">
        <v>24</v>
      </c>
      <c r="F654" t="str">
        <f t="shared" si="70"/>
        <v>Budweiser</v>
      </c>
      <c r="G654">
        <f>1/COUNTIFS(SalesTable[[BRANDS ]],SalesTable[[#This Row],[BRANDS ]])</f>
        <v>6.6666666666666671E-3</v>
      </c>
      <c r="H654">
        <v>250</v>
      </c>
      <c r="I654">
        <v>500</v>
      </c>
      <c r="J654">
        <v>722</v>
      </c>
      <c r="K654">
        <v>361000</v>
      </c>
      <c r="L654">
        <v>180500</v>
      </c>
      <c r="M654">
        <f t="shared" si="71"/>
        <v>0.5</v>
      </c>
      <c r="N654">
        <f t="shared" si="72"/>
        <v>541500</v>
      </c>
      <c r="O654" t="s">
        <v>31</v>
      </c>
      <c r="P654" t="str">
        <f t="shared" si="73"/>
        <v>Francophone</v>
      </c>
      <c r="Q654" t="s">
        <v>44</v>
      </c>
      <c r="R654" t="str">
        <f t="shared" si="76"/>
        <v>North Central</v>
      </c>
      <c r="S654" t="s">
        <v>45</v>
      </c>
      <c r="T654" t="str">
        <f t="shared" si="74"/>
        <v>May</v>
      </c>
      <c r="U654" t="str">
        <f t="shared" si="75"/>
        <v>Q2</v>
      </c>
      <c r="V654">
        <v>2017</v>
      </c>
    </row>
    <row r="655" spans="1:22">
      <c r="A655">
        <v>10754</v>
      </c>
      <c r="B655" t="s">
        <v>34</v>
      </c>
      <c r="C655">
        <f>1/COUNTIFS(SalesTable[SALES_REP],SalesTable[[#This Row],[SALES_REP]])</f>
        <v>5.3763440860215058E-3</v>
      </c>
      <c r="D655" t="s">
        <v>35</v>
      </c>
      <c r="E655" t="s">
        <v>30</v>
      </c>
      <c r="F655" t="str">
        <f t="shared" si="70"/>
        <v>Castle Lite</v>
      </c>
      <c r="G655">
        <f>1/COUNTIFS(SalesTable[[BRANDS ]],SalesTable[[#This Row],[BRANDS ]])</f>
        <v>6.6666666666666671E-3</v>
      </c>
      <c r="H655">
        <v>180</v>
      </c>
      <c r="I655">
        <v>450</v>
      </c>
      <c r="J655">
        <v>778</v>
      </c>
      <c r="K655">
        <v>350100</v>
      </c>
      <c r="L655">
        <v>210060</v>
      </c>
      <c r="M655">
        <f t="shared" si="71"/>
        <v>0.6</v>
      </c>
      <c r="N655">
        <f t="shared" si="72"/>
        <v>560160</v>
      </c>
      <c r="O655" t="s">
        <v>37</v>
      </c>
      <c r="P655" t="str">
        <f t="shared" si="73"/>
        <v>Francophone</v>
      </c>
      <c r="Q655" t="s">
        <v>47</v>
      </c>
      <c r="R655" t="str">
        <f t="shared" si="76"/>
        <v>North Central</v>
      </c>
      <c r="S655" t="s">
        <v>48</v>
      </c>
      <c r="T655" t="str">
        <f t="shared" si="74"/>
        <v>Jun</v>
      </c>
      <c r="U655" t="str">
        <f t="shared" si="75"/>
        <v>Q2</v>
      </c>
      <c r="V655">
        <v>2017</v>
      </c>
    </row>
    <row r="656" spans="1:22">
      <c r="A656">
        <v>10755</v>
      </c>
      <c r="B656" t="s">
        <v>64</v>
      </c>
      <c r="C656">
        <f>1/COUNTIFS(SalesTable[SALES_REP],SalesTable[[#This Row],[SALES_REP]])</f>
        <v>1.4492753623188406E-2</v>
      </c>
      <c r="D656" t="s">
        <v>65</v>
      </c>
      <c r="E656" t="s">
        <v>36</v>
      </c>
      <c r="F656" t="str">
        <f t="shared" si="70"/>
        <v>Eagle Lager</v>
      </c>
      <c r="G656">
        <f>1/COUNTIFS(SalesTable[[BRANDS ]],SalesTable[[#This Row],[BRANDS ]])</f>
        <v>6.6666666666666671E-3</v>
      </c>
      <c r="H656">
        <v>170</v>
      </c>
      <c r="I656">
        <v>250</v>
      </c>
      <c r="J656">
        <v>732</v>
      </c>
      <c r="K656">
        <v>183000</v>
      </c>
      <c r="L656">
        <v>58560</v>
      </c>
      <c r="M656">
        <f t="shared" si="71"/>
        <v>0.32</v>
      </c>
      <c r="N656">
        <f t="shared" si="72"/>
        <v>241560</v>
      </c>
      <c r="O656" t="s">
        <v>43</v>
      </c>
      <c r="P656" t="str">
        <f t="shared" si="73"/>
        <v>Francophone</v>
      </c>
      <c r="Q656" t="s">
        <v>20</v>
      </c>
      <c r="R656" t="str">
        <f t="shared" si="76"/>
        <v>South East</v>
      </c>
      <c r="S656" t="s">
        <v>52</v>
      </c>
      <c r="T656" t="str">
        <f t="shared" si="74"/>
        <v>Jul</v>
      </c>
      <c r="U656" t="str">
        <f t="shared" si="75"/>
        <v>Q3</v>
      </c>
      <c r="V656">
        <v>2019</v>
      </c>
    </row>
    <row r="657" spans="1:22">
      <c r="A657">
        <v>10756</v>
      </c>
      <c r="B657" t="s">
        <v>34</v>
      </c>
      <c r="C657">
        <f>1/COUNTIFS(SalesTable[SALES_REP],SalesTable[[#This Row],[SALES_REP]])</f>
        <v>5.3763440860215058E-3</v>
      </c>
      <c r="D657" t="s">
        <v>35</v>
      </c>
      <c r="E657" t="s">
        <v>42</v>
      </c>
      <c r="F657" t="str">
        <f t="shared" si="70"/>
        <v>Hero</v>
      </c>
      <c r="G657">
        <f>1/COUNTIFS(SalesTable[[BRANDS ]],SalesTable[[#This Row],[BRANDS ]])</f>
        <v>6.7114093959731542E-3</v>
      </c>
      <c r="H657">
        <v>150</v>
      </c>
      <c r="I657">
        <v>200</v>
      </c>
      <c r="J657">
        <v>881</v>
      </c>
      <c r="K657">
        <v>176200</v>
      </c>
      <c r="L657">
        <v>44050</v>
      </c>
      <c r="M657">
        <f t="shared" si="71"/>
        <v>0.25</v>
      </c>
      <c r="N657">
        <f t="shared" si="72"/>
        <v>220250</v>
      </c>
      <c r="O657" t="s">
        <v>19</v>
      </c>
      <c r="P657" t="str">
        <f t="shared" si="73"/>
        <v>Anglophone</v>
      </c>
      <c r="Q657" t="s">
        <v>26</v>
      </c>
      <c r="R657" t="str">
        <f t="shared" si="76"/>
        <v>West</v>
      </c>
      <c r="S657" t="s">
        <v>53</v>
      </c>
      <c r="T657" t="str">
        <f t="shared" si="74"/>
        <v>Aug</v>
      </c>
      <c r="U657" t="str">
        <f t="shared" si="75"/>
        <v>Q3</v>
      </c>
      <c r="V657">
        <v>2018</v>
      </c>
    </row>
    <row r="658" spans="1:22">
      <c r="A658">
        <v>10757</v>
      </c>
      <c r="B658" t="s">
        <v>54</v>
      </c>
      <c r="C658">
        <f>1/COUNTIFS(SalesTable[SALES_REP],SalesTable[[#This Row],[SALES_REP]])</f>
        <v>1.2658227848101266E-2</v>
      </c>
      <c r="D658" t="s">
        <v>55</v>
      </c>
      <c r="E658" t="s">
        <v>46</v>
      </c>
      <c r="F658" t="str">
        <f t="shared" si="70"/>
        <v>Beta Malt</v>
      </c>
      <c r="G658">
        <f>1/COUNTIFS(SalesTable[[BRANDS ]],SalesTable[[#This Row],[BRANDS ]])</f>
        <v>6.7114093959731542E-3</v>
      </c>
      <c r="H658">
        <v>80</v>
      </c>
      <c r="I658">
        <v>150</v>
      </c>
      <c r="J658">
        <v>939</v>
      </c>
      <c r="K658">
        <v>140850</v>
      </c>
      <c r="L658">
        <v>65730</v>
      </c>
      <c r="M658">
        <f t="shared" si="71"/>
        <v>0.46666666666666667</v>
      </c>
      <c r="N658">
        <f t="shared" si="72"/>
        <v>206580</v>
      </c>
      <c r="O658" t="s">
        <v>25</v>
      </c>
      <c r="P658" t="str">
        <f t="shared" si="73"/>
        <v>Anglophone</v>
      </c>
      <c r="Q658" t="s">
        <v>32</v>
      </c>
      <c r="R658" t="str">
        <f t="shared" si="76"/>
        <v>South South</v>
      </c>
      <c r="S658" t="s">
        <v>56</v>
      </c>
      <c r="T658" t="str">
        <f t="shared" si="74"/>
        <v>Sep</v>
      </c>
      <c r="U658" t="str">
        <f t="shared" si="75"/>
        <v>Q3</v>
      </c>
      <c r="V658">
        <v>2017</v>
      </c>
    </row>
    <row r="659" spans="1:22">
      <c r="A659">
        <v>10758</v>
      </c>
      <c r="B659" t="s">
        <v>34</v>
      </c>
      <c r="C659">
        <f>1/COUNTIFS(SalesTable[SALES_REP],SalesTable[[#This Row],[SALES_REP]])</f>
        <v>5.3763440860215058E-3</v>
      </c>
      <c r="D659" t="s">
        <v>35</v>
      </c>
      <c r="E659" t="s">
        <v>51</v>
      </c>
      <c r="F659" t="str">
        <f t="shared" si="70"/>
        <v>Grand Malt</v>
      </c>
      <c r="G659">
        <f>1/COUNTIFS(SalesTable[[BRANDS ]],SalesTable[[#This Row],[BRANDS ]])</f>
        <v>6.7114093959731542E-3</v>
      </c>
      <c r="H659">
        <v>90</v>
      </c>
      <c r="I659">
        <v>150</v>
      </c>
      <c r="J659">
        <v>907</v>
      </c>
      <c r="K659">
        <v>136050</v>
      </c>
      <c r="L659">
        <v>54420</v>
      </c>
      <c r="M659">
        <f t="shared" si="71"/>
        <v>0.4</v>
      </c>
      <c r="N659">
        <f t="shared" si="72"/>
        <v>190470</v>
      </c>
      <c r="O659" t="s">
        <v>31</v>
      </c>
      <c r="P659" t="str">
        <f t="shared" si="73"/>
        <v>Francophone</v>
      </c>
      <c r="Q659" t="s">
        <v>38</v>
      </c>
      <c r="R659" t="str">
        <f t="shared" si="76"/>
        <v>North West</v>
      </c>
      <c r="S659" t="s">
        <v>59</v>
      </c>
      <c r="T659" t="str">
        <f t="shared" si="74"/>
        <v>Oct</v>
      </c>
      <c r="U659" t="str">
        <f t="shared" si="75"/>
        <v>Q4</v>
      </c>
      <c r="V659">
        <v>2019</v>
      </c>
    </row>
    <row r="660" spans="1:22">
      <c r="A660">
        <v>10759</v>
      </c>
      <c r="B660" t="s">
        <v>60</v>
      </c>
      <c r="C660">
        <f>1/COUNTIFS(SalesTable[SALES_REP],SalesTable[[#This Row],[SALES_REP]])</f>
        <v>1.4492753623188406E-2</v>
      </c>
      <c r="D660" t="s">
        <v>61</v>
      </c>
      <c r="E660" t="s">
        <v>18</v>
      </c>
      <c r="F660" t="str">
        <f t="shared" si="70"/>
        <v>Trophy</v>
      </c>
      <c r="G660">
        <f>1/COUNTIFS(SalesTable[[BRANDS ]],SalesTable[[#This Row],[BRANDS ]])</f>
        <v>6.6666666666666671E-3</v>
      </c>
      <c r="H660">
        <v>150</v>
      </c>
      <c r="I660">
        <v>200</v>
      </c>
      <c r="J660">
        <v>709</v>
      </c>
      <c r="K660">
        <v>141800</v>
      </c>
      <c r="L660">
        <v>35450</v>
      </c>
      <c r="M660">
        <f t="shared" si="71"/>
        <v>0.25</v>
      </c>
      <c r="N660">
        <f t="shared" si="72"/>
        <v>177250</v>
      </c>
      <c r="O660" t="s">
        <v>37</v>
      </c>
      <c r="P660" t="str">
        <f t="shared" si="73"/>
        <v>Francophone</v>
      </c>
      <c r="Q660" t="s">
        <v>44</v>
      </c>
      <c r="R660" t="str">
        <f t="shared" si="76"/>
        <v>North Central</v>
      </c>
      <c r="S660" t="s">
        <v>62</v>
      </c>
      <c r="T660" t="str">
        <f t="shared" si="74"/>
        <v>Nov</v>
      </c>
      <c r="U660" t="str">
        <f t="shared" si="75"/>
        <v>Q4</v>
      </c>
      <c r="V660">
        <v>2019</v>
      </c>
    </row>
    <row r="661" spans="1:22">
      <c r="A661">
        <v>10760</v>
      </c>
      <c r="B661" t="s">
        <v>66</v>
      </c>
      <c r="C661">
        <f>1/COUNTIFS(SalesTable[SALES_REP],SalesTable[[#This Row],[SALES_REP]])</f>
        <v>1.4492753623188406E-2</v>
      </c>
      <c r="D661" t="s">
        <v>67</v>
      </c>
      <c r="E661" t="s">
        <v>24</v>
      </c>
      <c r="F661" t="str">
        <f t="shared" si="70"/>
        <v>Budweiser</v>
      </c>
      <c r="G661">
        <f>1/COUNTIFS(SalesTable[[BRANDS ]],SalesTable[[#This Row],[BRANDS ]])</f>
        <v>6.6666666666666671E-3</v>
      </c>
      <c r="H661">
        <v>250</v>
      </c>
      <c r="I661">
        <v>500</v>
      </c>
      <c r="J661">
        <v>886</v>
      </c>
      <c r="K661">
        <v>443000</v>
      </c>
      <c r="L661">
        <v>221500</v>
      </c>
      <c r="M661">
        <f t="shared" si="71"/>
        <v>0.5</v>
      </c>
      <c r="N661">
        <f t="shared" si="72"/>
        <v>664500</v>
      </c>
      <c r="O661" t="s">
        <v>43</v>
      </c>
      <c r="P661" t="str">
        <f t="shared" si="73"/>
        <v>Francophone</v>
      </c>
      <c r="Q661" t="s">
        <v>47</v>
      </c>
      <c r="R661" t="str">
        <f t="shared" si="76"/>
        <v>North Central</v>
      </c>
      <c r="S661" t="s">
        <v>63</v>
      </c>
      <c r="T661" t="str">
        <f t="shared" si="74"/>
        <v>Dec</v>
      </c>
      <c r="U661" t="str">
        <f t="shared" si="75"/>
        <v>Q4</v>
      </c>
      <c r="V661">
        <v>2017</v>
      </c>
    </row>
    <row r="662" spans="1:22">
      <c r="A662">
        <v>10761</v>
      </c>
      <c r="B662" t="s">
        <v>64</v>
      </c>
      <c r="C662">
        <f>1/COUNTIFS(SalesTable[SALES_REP],SalesTable[[#This Row],[SALES_REP]])</f>
        <v>1.4492753623188406E-2</v>
      </c>
      <c r="D662" t="s">
        <v>65</v>
      </c>
      <c r="E662" t="s">
        <v>30</v>
      </c>
      <c r="F662" t="str">
        <f t="shared" si="70"/>
        <v>Castle Lite</v>
      </c>
      <c r="G662">
        <f>1/COUNTIFS(SalesTable[[BRANDS ]],SalesTable[[#This Row],[BRANDS ]])</f>
        <v>6.6666666666666671E-3</v>
      </c>
      <c r="H662">
        <v>180</v>
      </c>
      <c r="I662">
        <v>450</v>
      </c>
      <c r="J662">
        <v>828</v>
      </c>
      <c r="K662">
        <v>372600</v>
      </c>
      <c r="L662">
        <v>223560</v>
      </c>
      <c r="M662">
        <f t="shared" si="71"/>
        <v>0.6</v>
      </c>
      <c r="N662">
        <f t="shared" si="72"/>
        <v>596160</v>
      </c>
      <c r="O662" t="s">
        <v>19</v>
      </c>
      <c r="P662" t="str">
        <f t="shared" si="73"/>
        <v>Anglophone</v>
      </c>
      <c r="Q662" t="s">
        <v>20</v>
      </c>
      <c r="R662" t="str">
        <f t="shared" si="76"/>
        <v>South East</v>
      </c>
      <c r="S662" t="s">
        <v>21</v>
      </c>
      <c r="T662" t="str">
        <f t="shared" si="74"/>
        <v>Jan</v>
      </c>
      <c r="U662" t="str">
        <f t="shared" si="75"/>
        <v>Q1</v>
      </c>
      <c r="V662">
        <v>2017</v>
      </c>
    </row>
    <row r="663" spans="1:22">
      <c r="A663">
        <v>10762</v>
      </c>
      <c r="B663" t="s">
        <v>60</v>
      </c>
      <c r="C663">
        <f>1/COUNTIFS(SalesTable[SALES_REP],SalesTable[[#This Row],[SALES_REP]])</f>
        <v>1.4492753623188406E-2</v>
      </c>
      <c r="D663" t="s">
        <v>61</v>
      </c>
      <c r="E663" t="s">
        <v>36</v>
      </c>
      <c r="F663" t="str">
        <f t="shared" si="70"/>
        <v>Eagle Lager</v>
      </c>
      <c r="G663">
        <f>1/COUNTIFS(SalesTable[[BRANDS ]],SalesTable[[#This Row],[BRANDS ]])</f>
        <v>6.6666666666666671E-3</v>
      </c>
      <c r="H663">
        <v>170</v>
      </c>
      <c r="I663">
        <v>250</v>
      </c>
      <c r="J663">
        <v>700</v>
      </c>
      <c r="K663">
        <v>175000</v>
      </c>
      <c r="L663">
        <v>56000</v>
      </c>
      <c r="M663">
        <f t="shared" si="71"/>
        <v>0.32</v>
      </c>
      <c r="N663">
        <f t="shared" si="72"/>
        <v>231000</v>
      </c>
      <c r="O663" t="s">
        <v>25</v>
      </c>
      <c r="P663" t="str">
        <f t="shared" si="73"/>
        <v>Anglophone</v>
      </c>
      <c r="Q663" t="s">
        <v>26</v>
      </c>
      <c r="R663" t="str">
        <f t="shared" si="76"/>
        <v>West</v>
      </c>
      <c r="S663" t="s">
        <v>27</v>
      </c>
      <c r="T663" t="str">
        <f t="shared" si="74"/>
        <v>Feb</v>
      </c>
      <c r="U663" t="str">
        <f t="shared" si="75"/>
        <v>Q1</v>
      </c>
      <c r="V663">
        <v>2019</v>
      </c>
    </row>
    <row r="664" spans="1:22">
      <c r="A664">
        <v>10763</v>
      </c>
      <c r="B664" t="s">
        <v>22</v>
      </c>
      <c r="C664">
        <f>1/COUNTIFS(SalesTable[SALES_REP],SalesTable[[#This Row],[SALES_REP]])</f>
        <v>8.4745762711864406E-3</v>
      </c>
      <c r="D664" t="s">
        <v>23</v>
      </c>
      <c r="E664" t="s">
        <v>42</v>
      </c>
      <c r="F664" t="str">
        <f t="shared" si="70"/>
        <v>Hero</v>
      </c>
      <c r="G664">
        <f>1/COUNTIFS(SalesTable[[BRANDS ]],SalesTable[[#This Row],[BRANDS ]])</f>
        <v>6.7114093959731542E-3</v>
      </c>
      <c r="H664">
        <v>150</v>
      </c>
      <c r="I664">
        <v>200</v>
      </c>
      <c r="J664">
        <v>928</v>
      </c>
      <c r="K664">
        <v>185600</v>
      </c>
      <c r="L664">
        <v>46400</v>
      </c>
      <c r="M664">
        <f t="shared" si="71"/>
        <v>0.25</v>
      </c>
      <c r="N664">
        <f t="shared" si="72"/>
        <v>232000</v>
      </c>
      <c r="O664" t="s">
        <v>31</v>
      </c>
      <c r="P664" t="str">
        <f t="shared" si="73"/>
        <v>Francophone</v>
      </c>
      <c r="Q664" t="s">
        <v>32</v>
      </c>
      <c r="R664" t="str">
        <f t="shared" si="76"/>
        <v>South South</v>
      </c>
      <c r="S664" t="s">
        <v>33</v>
      </c>
      <c r="T664" t="str">
        <f t="shared" si="74"/>
        <v>Mar</v>
      </c>
      <c r="U664" t="str">
        <f t="shared" si="75"/>
        <v>Q1</v>
      </c>
      <c r="V664">
        <v>2018</v>
      </c>
    </row>
    <row r="665" spans="1:22">
      <c r="A665">
        <v>10764</v>
      </c>
      <c r="B665" t="s">
        <v>64</v>
      </c>
      <c r="C665">
        <f>1/COUNTIFS(SalesTable[SALES_REP],SalesTable[[#This Row],[SALES_REP]])</f>
        <v>1.4492753623188406E-2</v>
      </c>
      <c r="D665" t="s">
        <v>65</v>
      </c>
      <c r="E665" t="s">
        <v>46</v>
      </c>
      <c r="F665" t="str">
        <f t="shared" si="70"/>
        <v>Beta Malt</v>
      </c>
      <c r="G665">
        <f>1/COUNTIFS(SalesTable[[BRANDS ]],SalesTable[[#This Row],[BRANDS ]])</f>
        <v>6.7114093959731542E-3</v>
      </c>
      <c r="H665">
        <v>80</v>
      </c>
      <c r="I665">
        <v>150</v>
      </c>
      <c r="J665">
        <v>737</v>
      </c>
      <c r="K665">
        <v>110550</v>
      </c>
      <c r="L665">
        <v>51590</v>
      </c>
      <c r="M665">
        <f t="shared" si="71"/>
        <v>0.46666666666666667</v>
      </c>
      <c r="N665">
        <f t="shared" si="72"/>
        <v>162140</v>
      </c>
      <c r="O665" t="s">
        <v>37</v>
      </c>
      <c r="P665" t="str">
        <f t="shared" si="73"/>
        <v>Francophone</v>
      </c>
      <c r="Q665" t="s">
        <v>38</v>
      </c>
      <c r="R665" t="str">
        <f t="shared" si="76"/>
        <v>North West</v>
      </c>
      <c r="S665" t="s">
        <v>39</v>
      </c>
      <c r="T665" t="str">
        <f t="shared" si="74"/>
        <v>Apr</v>
      </c>
      <c r="U665" t="str">
        <f t="shared" si="75"/>
        <v>Q2</v>
      </c>
      <c r="V665">
        <v>2018</v>
      </c>
    </row>
    <row r="666" spans="1:22">
      <c r="A666">
        <v>10765</v>
      </c>
      <c r="B666" t="s">
        <v>34</v>
      </c>
      <c r="C666">
        <f>1/COUNTIFS(SalesTable[SALES_REP],SalesTable[[#This Row],[SALES_REP]])</f>
        <v>5.3763440860215058E-3</v>
      </c>
      <c r="D666" t="s">
        <v>35</v>
      </c>
      <c r="E666" t="s">
        <v>51</v>
      </c>
      <c r="F666" t="str">
        <f t="shared" si="70"/>
        <v>Grand Malt</v>
      </c>
      <c r="G666">
        <f>1/COUNTIFS(SalesTable[[BRANDS ]],SalesTable[[#This Row],[BRANDS ]])</f>
        <v>6.7114093959731542E-3</v>
      </c>
      <c r="H666">
        <v>90</v>
      </c>
      <c r="I666">
        <v>150</v>
      </c>
      <c r="J666">
        <v>986</v>
      </c>
      <c r="K666">
        <v>147900</v>
      </c>
      <c r="L666">
        <v>59160</v>
      </c>
      <c r="M666">
        <f t="shared" si="71"/>
        <v>0.4</v>
      </c>
      <c r="N666">
        <f t="shared" si="72"/>
        <v>207060</v>
      </c>
      <c r="O666" t="s">
        <v>43</v>
      </c>
      <c r="P666" t="str">
        <f t="shared" si="73"/>
        <v>Francophone</v>
      </c>
      <c r="Q666" t="s">
        <v>44</v>
      </c>
      <c r="R666" t="str">
        <f t="shared" si="76"/>
        <v>North Central</v>
      </c>
      <c r="S666" t="s">
        <v>45</v>
      </c>
      <c r="T666" t="str">
        <f t="shared" si="74"/>
        <v>May</v>
      </c>
      <c r="U666" t="str">
        <f t="shared" si="75"/>
        <v>Q2</v>
      </c>
      <c r="V666">
        <v>2019</v>
      </c>
    </row>
    <row r="667" spans="1:22">
      <c r="A667">
        <v>10766</v>
      </c>
      <c r="B667" t="s">
        <v>28</v>
      </c>
      <c r="C667">
        <f>1/COUNTIFS(SalesTable[SALES_REP],SalesTable[[#This Row],[SALES_REP]])</f>
        <v>9.3457943925233638E-3</v>
      </c>
      <c r="D667" t="s">
        <v>29</v>
      </c>
      <c r="E667" t="s">
        <v>18</v>
      </c>
      <c r="F667" t="str">
        <f t="shared" si="70"/>
        <v>Trophy</v>
      </c>
      <c r="G667">
        <f>1/COUNTIFS(SalesTable[[BRANDS ]],SalesTable[[#This Row],[BRANDS ]])</f>
        <v>6.6666666666666671E-3</v>
      </c>
      <c r="H667">
        <v>150</v>
      </c>
      <c r="I667">
        <v>200</v>
      </c>
      <c r="J667">
        <v>733</v>
      </c>
      <c r="K667">
        <v>146600</v>
      </c>
      <c r="L667">
        <v>36650</v>
      </c>
      <c r="M667">
        <f t="shared" si="71"/>
        <v>0.25</v>
      </c>
      <c r="N667">
        <f t="shared" si="72"/>
        <v>183250</v>
      </c>
      <c r="O667" t="s">
        <v>19</v>
      </c>
      <c r="P667" t="str">
        <f t="shared" si="73"/>
        <v>Anglophone</v>
      </c>
      <c r="Q667" t="s">
        <v>47</v>
      </c>
      <c r="R667" t="str">
        <f t="shared" si="76"/>
        <v>North Central</v>
      </c>
      <c r="S667" t="s">
        <v>48</v>
      </c>
      <c r="T667" t="str">
        <f t="shared" si="74"/>
        <v>Jun</v>
      </c>
      <c r="U667" t="str">
        <f t="shared" si="75"/>
        <v>Q2</v>
      </c>
      <c r="V667">
        <v>2018</v>
      </c>
    </row>
    <row r="668" spans="1:22">
      <c r="A668">
        <v>10767</v>
      </c>
      <c r="B668" t="s">
        <v>16</v>
      </c>
      <c r="C668">
        <f>1/COUNTIFS(SalesTable[SALES_REP],SalesTable[[#This Row],[SALES_REP]])</f>
        <v>7.3529411764705881E-3</v>
      </c>
      <c r="D668" t="s">
        <v>17</v>
      </c>
      <c r="E668" t="s">
        <v>24</v>
      </c>
      <c r="F668" t="str">
        <f t="shared" si="70"/>
        <v>Budweiser</v>
      </c>
      <c r="G668">
        <f>1/COUNTIFS(SalesTable[[BRANDS ]],SalesTable[[#This Row],[BRANDS ]])</f>
        <v>6.6666666666666671E-3</v>
      </c>
      <c r="H668">
        <v>250</v>
      </c>
      <c r="I668">
        <v>500</v>
      </c>
      <c r="J668">
        <v>769</v>
      </c>
      <c r="K668">
        <v>384500</v>
      </c>
      <c r="L668">
        <v>192250</v>
      </c>
      <c r="M668">
        <f t="shared" si="71"/>
        <v>0.5</v>
      </c>
      <c r="N668">
        <f t="shared" si="72"/>
        <v>576750</v>
      </c>
      <c r="O668" t="s">
        <v>25</v>
      </c>
      <c r="P668" t="str">
        <f t="shared" si="73"/>
        <v>Anglophone</v>
      </c>
      <c r="Q668" t="s">
        <v>20</v>
      </c>
      <c r="R668" t="str">
        <f t="shared" si="76"/>
        <v>South East</v>
      </c>
      <c r="S668" t="s">
        <v>52</v>
      </c>
      <c r="T668" t="str">
        <f t="shared" si="74"/>
        <v>Jul</v>
      </c>
      <c r="U668" t="str">
        <f t="shared" si="75"/>
        <v>Q3</v>
      </c>
      <c r="V668">
        <v>2017</v>
      </c>
    </row>
    <row r="669" spans="1:22">
      <c r="A669">
        <v>10768</v>
      </c>
      <c r="B669" t="s">
        <v>40</v>
      </c>
      <c r="C669">
        <f>1/COUNTIFS(SalesTable[SALES_REP],SalesTable[[#This Row],[SALES_REP]])</f>
        <v>9.3457943925233638E-3</v>
      </c>
      <c r="D669" t="s">
        <v>41</v>
      </c>
      <c r="E669" t="s">
        <v>30</v>
      </c>
      <c r="F669" t="str">
        <f t="shared" si="70"/>
        <v>Castle Lite</v>
      </c>
      <c r="G669">
        <f>1/COUNTIFS(SalesTable[[BRANDS ]],SalesTable[[#This Row],[BRANDS ]])</f>
        <v>6.6666666666666671E-3</v>
      </c>
      <c r="H669">
        <v>180</v>
      </c>
      <c r="I669">
        <v>450</v>
      </c>
      <c r="J669">
        <v>782</v>
      </c>
      <c r="K669">
        <v>351900</v>
      </c>
      <c r="L669">
        <v>211140</v>
      </c>
      <c r="M669">
        <f t="shared" si="71"/>
        <v>0.6</v>
      </c>
      <c r="N669">
        <f t="shared" si="72"/>
        <v>563040</v>
      </c>
      <c r="O669" t="s">
        <v>31</v>
      </c>
      <c r="P669" t="str">
        <f t="shared" si="73"/>
        <v>Francophone</v>
      </c>
      <c r="Q669" t="s">
        <v>26</v>
      </c>
      <c r="R669" t="str">
        <f t="shared" si="76"/>
        <v>West</v>
      </c>
      <c r="S669" t="s">
        <v>53</v>
      </c>
      <c r="T669" t="str">
        <f t="shared" si="74"/>
        <v>Aug</v>
      </c>
      <c r="U669" t="str">
        <f t="shared" si="75"/>
        <v>Q3</v>
      </c>
      <c r="V669">
        <v>2017</v>
      </c>
    </row>
    <row r="670" spans="1:22">
      <c r="A670">
        <v>10769</v>
      </c>
      <c r="B670" t="s">
        <v>57</v>
      </c>
      <c r="C670">
        <f>1/COUNTIFS(SalesTable[SALES_REP],SalesTable[[#This Row],[SALES_REP]])</f>
        <v>2.0408163265306121E-2</v>
      </c>
      <c r="D670" t="s">
        <v>58</v>
      </c>
      <c r="E670" t="s">
        <v>36</v>
      </c>
      <c r="F670" t="str">
        <f t="shared" si="70"/>
        <v>Eagle Lager</v>
      </c>
      <c r="G670">
        <f>1/COUNTIFS(SalesTable[[BRANDS ]],SalesTable[[#This Row],[BRANDS ]])</f>
        <v>6.6666666666666671E-3</v>
      </c>
      <c r="H670">
        <v>170</v>
      </c>
      <c r="I670">
        <v>250</v>
      </c>
      <c r="J670">
        <v>755</v>
      </c>
      <c r="K670">
        <v>188750</v>
      </c>
      <c r="L670">
        <v>60400</v>
      </c>
      <c r="M670">
        <f t="shared" si="71"/>
        <v>0.32</v>
      </c>
      <c r="N670">
        <f t="shared" si="72"/>
        <v>249150</v>
      </c>
      <c r="O670" t="s">
        <v>37</v>
      </c>
      <c r="P670" t="str">
        <f t="shared" si="73"/>
        <v>Francophone</v>
      </c>
      <c r="Q670" t="s">
        <v>32</v>
      </c>
      <c r="R670" t="str">
        <f t="shared" si="76"/>
        <v>South South</v>
      </c>
      <c r="S670" t="s">
        <v>56</v>
      </c>
      <c r="T670" t="str">
        <f t="shared" si="74"/>
        <v>Sep</v>
      </c>
      <c r="U670" t="str">
        <f t="shared" si="75"/>
        <v>Q3</v>
      </c>
      <c r="V670">
        <v>2017</v>
      </c>
    </row>
    <row r="671" spans="1:22">
      <c r="A671">
        <v>10770</v>
      </c>
      <c r="B671" t="s">
        <v>22</v>
      </c>
      <c r="C671">
        <f>1/COUNTIFS(SalesTable[SALES_REP],SalesTable[[#This Row],[SALES_REP]])</f>
        <v>8.4745762711864406E-3</v>
      </c>
      <c r="D671" t="s">
        <v>23</v>
      </c>
      <c r="E671" t="s">
        <v>42</v>
      </c>
      <c r="F671" t="str">
        <f t="shared" si="70"/>
        <v>Hero</v>
      </c>
      <c r="G671">
        <f>1/COUNTIFS(SalesTable[[BRANDS ]],SalesTable[[#This Row],[BRANDS ]])</f>
        <v>6.7114093959731542E-3</v>
      </c>
      <c r="H671">
        <v>150</v>
      </c>
      <c r="I671">
        <v>200</v>
      </c>
      <c r="J671">
        <v>980</v>
      </c>
      <c r="K671">
        <v>196000</v>
      </c>
      <c r="L671">
        <v>49000</v>
      </c>
      <c r="M671">
        <f t="shared" si="71"/>
        <v>0.25</v>
      </c>
      <c r="N671">
        <f t="shared" si="72"/>
        <v>245000</v>
      </c>
      <c r="O671" t="s">
        <v>43</v>
      </c>
      <c r="P671" t="str">
        <f t="shared" si="73"/>
        <v>Francophone</v>
      </c>
      <c r="Q671" t="s">
        <v>38</v>
      </c>
      <c r="R671" t="str">
        <f t="shared" si="76"/>
        <v>North West</v>
      </c>
      <c r="S671" t="s">
        <v>59</v>
      </c>
      <c r="T671" t="str">
        <f t="shared" si="74"/>
        <v>Oct</v>
      </c>
      <c r="U671" t="str">
        <f t="shared" si="75"/>
        <v>Q4</v>
      </c>
      <c r="V671">
        <v>2019</v>
      </c>
    </row>
    <row r="672" spans="1:22">
      <c r="A672">
        <v>10771</v>
      </c>
      <c r="B672" t="s">
        <v>22</v>
      </c>
      <c r="C672">
        <f>1/COUNTIFS(SalesTable[SALES_REP],SalesTable[[#This Row],[SALES_REP]])</f>
        <v>8.4745762711864406E-3</v>
      </c>
      <c r="D672" t="s">
        <v>23</v>
      </c>
      <c r="E672" t="s">
        <v>46</v>
      </c>
      <c r="F672" t="str">
        <f t="shared" si="70"/>
        <v>Beta Malt</v>
      </c>
      <c r="G672">
        <f>1/COUNTIFS(SalesTable[[BRANDS ]],SalesTable[[#This Row],[BRANDS ]])</f>
        <v>6.7114093959731542E-3</v>
      </c>
      <c r="H672">
        <v>80</v>
      </c>
      <c r="I672">
        <v>150</v>
      </c>
      <c r="J672">
        <v>755</v>
      </c>
      <c r="K672">
        <v>113250</v>
      </c>
      <c r="L672">
        <v>52850</v>
      </c>
      <c r="M672">
        <f t="shared" si="71"/>
        <v>0.46666666666666667</v>
      </c>
      <c r="N672">
        <f t="shared" si="72"/>
        <v>166100</v>
      </c>
      <c r="O672" t="s">
        <v>19</v>
      </c>
      <c r="P672" t="str">
        <f t="shared" si="73"/>
        <v>Anglophone</v>
      </c>
      <c r="Q672" t="s">
        <v>44</v>
      </c>
      <c r="R672" t="str">
        <f t="shared" si="76"/>
        <v>North Central</v>
      </c>
      <c r="S672" t="s">
        <v>62</v>
      </c>
      <c r="T672" t="str">
        <f t="shared" si="74"/>
        <v>Nov</v>
      </c>
      <c r="U672" t="str">
        <f t="shared" si="75"/>
        <v>Q4</v>
      </c>
      <c r="V672">
        <v>2019</v>
      </c>
    </row>
    <row r="673" spans="1:22">
      <c r="A673">
        <v>10772</v>
      </c>
      <c r="B673" t="s">
        <v>66</v>
      </c>
      <c r="C673">
        <f>1/COUNTIFS(SalesTable[SALES_REP],SalesTable[[#This Row],[SALES_REP]])</f>
        <v>1.4492753623188406E-2</v>
      </c>
      <c r="D673" t="s">
        <v>67</v>
      </c>
      <c r="E673" t="s">
        <v>51</v>
      </c>
      <c r="F673" t="str">
        <f t="shared" si="70"/>
        <v>Grand Malt</v>
      </c>
      <c r="G673">
        <f>1/COUNTIFS(SalesTable[[BRANDS ]],SalesTable[[#This Row],[BRANDS ]])</f>
        <v>6.7114093959731542E-3</v>
      </c>
      <c r="H673">
        <v>90</v>
      </c>
      <c r="I673">
        <v>150</v>
      </c>
      <c r="J673">
        <v>804</v>
      </c>
      <c r="K673">
        <v>120600</v>
      </c>
      <c r="L673">
        <v>48240</v>
      </c>
      <c r="M673">
        <f t="shared" si="71"/>
        <v>0.4</v>
      </c>
      <c r="N673">
        <f t="shared" si="72"/>
        <v>168840</v>
      </c>
      <c r="O673" t="s">
        <v>25</v>
      </c>
      <c r="P673" t="str">
        <f t="shared" si="73"/>
        <v>Anglophone</v>
      </c>
      <c r="Q673" t="s">
        <v>47</v>
      </c>
      <c r="R673" t="str">
        <f t="shared" si="76"/>
        <v>North Central</v>
      </c>
      <c r="S673" t="s">
        <v>63</v>
      </c>
      <c r="T673" t="str">
        <f t="shared" si="74"/>
        <v>Dec</v>
      </c>
      <c r="U673" t="str">
        <f t="shared" si="75"/>
        <v>Q4</v>
      </c>
      <c r="V673">
        <v>2019</v>
      </c>
    </row>
    <row r="674" spans="1:22">
      <c r="A674">
        <v>10773</v>
      </c>
      <c r="B674" t="s">
        <v>34</v>
      </c>
      <c r="C674">
        <f>1/COUNTIFS(SalesTable[SALES_REP],SalesTable[[#This Row],[SALES_REP]])</f>
        <v>5.3763440860215058E-3</v>
      </c>
      <c r="D674" t="s">
        <v>35</v>
      </c>
      <c r="E674" t="s">
        <v>18</v>
      </c>
      <c r="F674" t="str">
        <f t="shared" si="70"/>
        <v>Trophy</v>
      </c>
      <c r="G674">
        <f>1/COUNTIFS(SalesTable[[BRANDS ]],SalesTable[[#This Row],[BRANDS ]])</f>
        <v>6.6666666666666671E-3</v>
      </c>
      <c r="H674">
        <v>150</v>
      </c>
      <c r="I674">
        <v>200</v>
      </c>
      <c r="J674">
        <v>821</v>
      </c>
      <c r="K674">
        <v>164200</v>
      </c>
      <c r="L674">
        <v>41050</v>
      </c>
      <c r="M674">
        <f t="shared" si="71"/>
        <v>0.25</v>
      </c>
      <c r="N674">
        <f t="shared" si="72"/>
        <v>205250</v>
      </c>
      <c r="O674" t="s">
        <v>31</v>
      </c>
      <c r="P674" t="str">
        <f t="shared" si="73"/>
        <v>Francophone</v>
      </c>
      <c r="Q674" t="s">
        <v>20</v>
      </c>
      <c r="R674" t="str">
        <f t="shared" si="76"/>
        <v>South East</v>
      </c>
      <c r="S674" t="s">
        <v>21</v>
      </c>
      <c r="T674" t="str">
        <f t="shared" si="74"/>
        <v>Jan</v>
      </c>
      <c r="U674" t="str">
        <f t="shared" si="75"/>
        <v>Q1</v>
      </c>
      <c r="V674">
        <v>2017</v>
      </c>
    </row>
    <row r="675" spans="1:22">
      <c r="A675">
        <v>10774</v>
      </c>
      <c r="B675" t="s">
        <v>54</v>
      </c>
      <c r="C675">
        <f>1/COUNTIFS(SalesTable[SALES_REP],SalesTable[[#This Row],[SALES_REP]])</f>
        <v>1.2658227848101266E-2</v>
      </c>
      <c r="D675" t="s">
        <v>55</v>
      </c>
      <c r="E675" t="s">
        <v>24</v>
      </c>
      <c r="F675" t="str">
        <f t="shared" si="70"/>
        <v>Budweiser</v>
      </c>
      <c r="G675">
        <f>1/COUNTIFS(SalesTable[[BRANDS ]],SalesTable[[#This Row],[BRANDS ]])</f>
        <v>6.6666666666666671E-3</v>
      </c>
      <c r="H675">
        <v>250</v>
      </c>
      <c r="I675">
        <v>500</v>
      </c>
      <c r="J675">
        <v>768</v>
      </c>
      <c r="K675">
        <v>384000</v>
      </c>
      <c r="L675">
        <v>192000</v>
      </c>
      <c r="M675">
        <f t="shared" si="71"/>
        <v>0.5</v>
      </c>
      <c r="N675">
        <f t="shared" si="72"/>
        <v>576000</v>
      </c>
      <c r="O675" t="s">
        <v>37</v>
      </c>
      <c r="P675" t="str">
        <f t="shared" si="73"/>
        <v>Francophone</v>
      </c>
      <c r="Q675" t="s">
        <v>26</v>
      </c>
      <c r="R675" t="str">
        <f t="shared" si="76"/>
        <v>West</v>
      </c>
      <c r="S675" t="s">
        <v>27</v>
      </c>
      <c r="T675" t="str">
        <f t="shared" si="74"/>
        <v>Feb</v>
      </c>
      <c r="U675" t="str">
        <f t="shared" si="75"/>
        <v>Q1</v>
      </c>
      <c r="V675">
        <v>2017</v>
      </c>
    </row>
    <row r="676" spans="1:22">
      <c r="A676">
        <v>10775</v>
      </c>
      <c r="B676" t="s">
        <v>66</v>
      </c>
      <c r="C676">
        <f>1/COUNTIFS(SalesTable[SALES_REP],SalesTable[[#This Row],[SALES_REP]])</f>
        <v>1.4492753623188406E-2</v>
      </c>
      <c r="D676" t="s">
        <v>67</v>
      </c>
      <c r="E676" t="s">
        <v>30</v>
      </c>
      <c r="F676" t="str">
        <f t="shared" si="70"/>
        <v>Castle Lite</v>
      </c>
      <c r="G676">
        <f>1/COUNTIFS(SalesTable[[BRANDS ]],SalesTable[[#This Row],[BRANDS ]])</f>
        <v>6.6666666666666671E-3</v>
      </c>
      <c r="H676">
        <v>180</v>
      </c>
      <c r="I676">
        <v>450</v>
      </c>
      <c r="J676">
        <v>929</v>
      </c>
      <c r="K676">
        <v>418050</v>
      </c>
      <c r="L676">
        <v>250830</v>
      </c>
      <c r="M676">
        <f t="shared" si="71"/>
        <v>0.6</v>
      </c>
      <c r="N676">
        <f t="shared" si="72"/>
        <v>668880</v>
      </c>
      <c r="O676" t="s">
        <v>43</v>
      </c>
      <c r="P676" t="str">
        <f t="shared" si="73"/>
        <v>Francophone</v>
      </c>
      <c r="Q676" t="s">
        <v>32</v>
      </c>
      <c r="R676" t="str">
        <f t="shared" si="76"/>
        <v>South South</v>
      </c>
      <c r="S676" t="s">
        <v>33</v>
      </c>
      <c r="T676" t="str">
        <f t="shared" si="74"/>
        <v>Mar</v>
      </c>
      <c r="U676" t="str">
        <f t="shared" si="75"/>
        <v>Q1</v>
      </c>
      <c r="V676">
        <v>2019</v>
      </c>
    </row>
    <row r="677" spans="1:22">
      <c r="A677">
        <v>10776</v>
      </c>
      <c r="B677" t="s">
        <v>28</v>
      </c>
      <c r="C677">
        <f>1/COUNTIFS(SalesTable[SALES_REP],SalesTable[[#This Row],[SALES_REP]])</f>
        <v>9.3457943925233638E-3</v>
      </c>
      <c r="D677" t="s">
        <v>29</v>
      </c>
      <c r="E677" t="s">
        <v>36</v>
      </c>
      <c r="F677" t="str">
        <f t="shared" si="70"/>
        <v>Eagle Lager</v>
      </c>
      <c r="G677">
        <f>1/COUNTIFS(SalesTable[[BRANDS ]],SalesTable[[#This Row],[BRANDS ]])</f>
        <v>6.6666666666666671E-3</v>
      </c>
      <c r="H677">
        <v>170</v>
      </c>
      <c r="I677">
        <v>250</v>
      </c>
      <c r="J677">
        <v>938</v>
      </c>
      <c r="K677">
        <v>234500</v>
      </c>
      <c r="L677">
        <v>75040</v>
      </c>
      <c r="M677">
        <f t="shared" si="71"/>
        <v>0.32</v>
      </c>
      <c r="N677">
        <f t="shared" si="72"/>
        <v>309540</v>
      </c>
      <c r="O677" t="s">
        <v>19</v>
      </c>
      <c r="P677" t="str">
        <f t="shared" si="73"/>
        <v>Anglophone</v>
      </c>
      <c r="Q677" t="s">
        <v>38</v>
      </c>
      <c r="R677" t="str">
        <f t="shared" si="76"/>
        <v>North West</v>
      </c>
      <c r="S677" t="s">
        <v>39</v>
      </c>
      <c r="T677" t="str">
        <f t="shared" si="74"/>
        <v>Apr</v>
      </c>
      <c r="U677" t="str">
        <f t="shared" si="75"/>
        <v>Q2</v>
      </c>
      <c r="V677">
        <v>2018</v>
      </c>
    </row>
    <row r="678" spans="1:22">
      <c r="A678">
        <v>10777</v>
      </c>
      <c r="B678" t="s">
        <v>22</v>
      </c>
      <c r="C678">
        <f>1/COUNTIFS(SalesTable[SALES_REP],SalesTable[[#This Row],[SALES_REP]])</f>
        <v>8.4745762711864406E-3</v>
      </c>
      <c r="D678" t="s">
        <v>23</v>
      </c>
      <c r="E678" t="s">
        <v>42</v>
      </c>
      <c r="F678" t="str">
        <f t="shared" si="70"/>
        <v>Hero</v>
      </c>
      <c r="G678">
        <f>1/COUNTIFS(SalesTable[[BRANDS ]],SalesTable[[#This Row],[BRANDS ]])</f>
        <v>6.7114093959731542E-3</v>
      </c>
      <c r="H678">
        <v>150</v>
      </c>
      <c r="I678">
        <v>200</v>
      </c>
      <c r="J678">
        <v>776</v>
      </c>
      <c r="K678">
        <v>155200</v>
      </c>
      <c r="L678">
        <v>38800</v>
      </c>
      <c r="M678">
        <f t="shared" si="71"/>
        <v>0.25</v>
      </c>
      <c r="N678">
        <f t="shared" si="72"/>
        <v>194000</v>
      </c>
      <c r="O678" t="s">
        <v>25</v>
      </c>
      <c r="P678" t="str">
        <f t="shared" si="73"/>
        <v>Anglophone</v>
      </c>
      <c r="Q678" t="s">
        <v>44</v>
      </c>
      <c r="R678" t="str">
        <f t="shared" si="76"/>
        <v>North Central</v>
      </c>
      <c r="S678" t="s">
        <v>45</v>
      </c>
      <c r="T678" t="str">
        <f t="shared" si="74"/>
        <v>May</v>
      </c>
      <c r="U678" t="str">
        <f t="shared" si="75"/>
        <v>Q2</v>
      </c>
      <c r="V678">
        <v>2018</v>
      </c>
    </row>
    <row r="679" spans="1:22">
      <c r="A679">
        <v>10778</v>
      </c>
      <c r="B679" t="s">
        <v>28</v>
      </c>
      <c r="C679">
        <f>1/COUNTIFS(SalesTable[SALES_REP],SalesTable[[#This Row],[SALES_REP]])</f>
        <v>9.3457943925233638E-3</v>
      </c>
      <c r="D679" t="s">
        <v>29</v>
      </c>
      <c r="E679" t="s">
        <v>46</v>
      </c>
      <c r="F679" t="str">
        <f t="shared" si="70"/>
        <v>Beta Malt</v>
      </c>
      <c r="G679">
        <f>1/COUNTIFS(SalesTable[[BRANDS ]],SalesTable[[#This Row],[BRANDS ]])</f>
        <v>6.7114093959731542E-3</v>
      </c>
      <c r="H679">
        <v>80</v>
      </c>
      <c r="I679">
        <v>150</v>
      </c>
      <c r="J679">
        <v>830</v>
      </c>
      <c r="K679">
        <v>124500</v>
      </c>
      <c r="L679">
        <v>58100</v>
      </c>
      <c r="M679">
        <f t="shared" si="71"/>
        <v>0.46666666666666667</v>
      </c>
      <c r="N679">
        <f t="shared" si="72"/>
        <v>182600</v>
      </c>
      <c r="O679" t="s">
        <v>31</v>
      </c>
      <c r="P679" t="str">
        <f t="shared" si="73"/>
        <v>Francophone</v>
      </c>
      <c r="Q679" t="s">
        <v>47</v>
      </c>
      <c r="R679" t="str">
        <f t="shared" si="76"/>
        <v>North Central</v>
      </c>
      <c r="S679" t="s">
        <v>48</v>
      </c>
      <c r="T679" t="str">
        <f t="shared" si="74"/>
        <v>Jun</v>
      </c>
      <c r="U679" t="str">
        <f t="shared" si="75"/>
        <v>Q2</v>
      </c>
      <c r="V679">
        <v>2018</v>
      </c>
    </row>
    <row r="680" spans="1:22">
      <c r="A680">
        <v>10779</v>
      </c>
      <c r="B680" t="s">
        <v>49</v>
      </c>
      <c r="C680">
        <f>1/COUNTIFS(SalesTable[SALES_REP],SalesTable[[#This Row],[SALES_REP]])</f>
        <v>1.7241379310344827E-2</v>
      </c>
      <c r="D680" t="s">
        <v>50</v>
      </c>
      <c r="E680" t="s">
        <v>51</v>
      </c>
      <c r="F680" t="str">
        <f t="shared" si="70"/>
        <v>Grand Malt</v>
      </c>
      <c r="G680">
        <f>1/COUNTIFS(SalesTable[[BRANDS ]],SalesTable[[#This Row],[BRANDS ]])</f>
        <v>6.7114093959731542E-3</v>
      </c>
      <c r="H680">
        <v>90</v>
      </c>
      <c r="I680">
        <v>150</v>
      </c>
      <c r="J680">
        <v>881</v>
      </c>
      <c r="K680">
        <v>132150</v>
      </c>
      <c r="L680">
        <v>52860</v>
      </c>
      <c r="M680">
        <f t="shared" si="71"/>
        <v>0.4</v>
      </c>
      <c r="N680">
        <f t="shared" si="72"/>
        <v>185010</v>
      </c>
      <c r="O680" t="s">
        <v>37</v>
      </c>
      <c r="P680" t="str">
        <f t="shared" si="73"/>
        <v>Francophone</v>
      </c>
      <c r="Q680" t="s">
        <v>20</v>
      </c>
      <c r="R680" t="str">
        <f t="shared" si="76"/>
        <v>South East</v>
      </c>
      <c r="S680" t="s">
        <v>52</v>
      </c>
      <c r="T680" t="str">
        <f t="shared" si="74"/>
        <v>Jul</v>
      </c>
      <c r="U680" t="str">
        <f t="shared" si="75"/>
        <v>Q3</v>
      </c>
      <c r="V680">
        <v>2017</v>
      </c>
    </row>
    <row r="681" spans="1:22">
      <c r="A681">
        <v>10780</v>
      </c>
      <c r="B681" t="s">
        <v>40</v>
      </c>
      <c r="C681">
        <f>1/COUNTIFS(SalesTable[SALES_REP],SalesTable[[#This Row],[SALES_REP]])</f>
        <v>9.3457943925233638E-3</v>
      </c>
      <c r="D681" t="s">
        <v>41</v>
      </c>
      <c r="E681" t="s">
        <v>18</v>
      </c>
      <c r="F681" t="str">
        <f t="shared" si="70"/>
        <v>Trophy</v>
      </c>
      <c r="G681">
        <f>1/COUNTIFS(SalesTable[[BRANDS ]],SalesTable[[#This Row],[BRANDS ]])</f>
        <v>6.6666666666666671E-3</v>
      </c>
      <c r="H681">
        <v>150</v>
      </c>
      <c r="I681">
        <v>200</v>
      </c>
      <c r="J681">
        <v>854</v>
      </c>
      <c r="K681">
        <v>170800</v>
      </c>
      <c r="L681">
        <v>42700</v>
      </c>
      <c r="M681">
        <f t="shared" si="71"/>
        <v>0.25</v>
      </c>
      <c r="N681">
        <f t="shared" si="72"/>
        <v>213500</v>
      </c>
      <c r="O681" t="s">
        <v>43</v>
      </c>
      <c r="P681" t="str">
        <f t="shared" si="73"/>
        <v>Francophone</v>
      </c>
      <c r="Q681" t="s">
        <v>26</v>
      </c>
      <c r="R681" t="str">
        <f t="shared" si="76"/>
        <v>West</v>
      </c>
      <c r="S681" t="s">
        <v>53</v>
      </c>
      <c r="T681" t="str">
        <f t="shared" si="74"/>
        <v>Aug</v>
      </c>
      <c r="U681" t="str">
        <f t="shared" si="75"/>
        <v>Q3</v>
      </c>
      <c r="V681">
        <v>2019</v>
      </c>
    </row>
    <row r="682" spans="1:22">
      <c r="A682">
        <v>10781</v>
      </c>
      <c r="B682" t="s">
        <v>16</v>
      </c>
      <c r="C682">
        <f>1/COUNTIFS(SalesTable[SALES_REP],SalesTable[[#This Row],[SALES_REP]])</f>
        <v>7.3529411764705881E-3</v>
      </c>
      <c r="D682" t="s">
        <v>17</v>
      </c>
      <c r="E682" t="s">
        <v>24</v>
      </c>
      <c r="F682" t="str">
        <f t="shared" si="70"/>
        <v>Budweiser</v>
      </c>
      <c r="G682">
        <f>1/COUNTIFS(SalesTable[[BRANDS ]],SalesTable[[#This Row],[BRANDS ]])</f>
        <v>6.6666666666666671E-3</v>
      </c>
      <c r="H682">
        <v>250</v>
      </c>
      <c r="I682">
        <v>500</v>
      </c>
      <c r="J682">
        <v>843</v>
      </c>
      <c r="K682">
        <v>421500</v>
      </c>
      <c r="L682">
        <v>210750</v>
      </c>
      <c r="M682">
        <f t="shared" si="71"/>
        <v>0.5</v>
      </c>
      <c r="N682">
        <f t="shared" si="72"/>
        <v>632250</v>
      </c>
      <c r="O682" t="s">
        <v>19</v>
      </c>
      <c r="P682" t="str">
        <f t="shared" si="73"/>
        <v>Anglophone</v>
      </c>
      <c r="Q682" t="s">
        <v>32</v>
      </c>
      <c r="R682" t="str">
        <f t="shared" si="76"/>
        <v>South South</v>
      </c>
      <c r="S682" t="s">
        <v>56</v>
      </c>
      <c r="T682" t="str">
        <f t="shared" si="74"/>
        <v>Sep</v>
      </c>
      <c r="U682" t="str">
        <f t="shared" si="75"/>
        <v>Q3</v>
      </c>
      <c r="V682">
        <v>2017</v>
      </c>
    </row>
    <row r="683" spans="1:22">
      <c r="A683">
        <v>10782</v>
      </c>
      <c r="B683" t="s">
        <v>16</v>
      </c>
      <c r="C683">
        <f>1/COUNTIFS(SalesTable[SALES_REP],SalesTable[[#This Row],[SALES_REP]])</f>
        <v>7.3529411764705881E-3</v>
      </c>
      <c r="D683" t="s">
        <v>17</v>
      </c>
      <c r="E683" t="s">
        <v>30</v>
      </c>
      <c r="F683" t="str">
        <f t="shared" si="70"/>
        <v>Castle Lite</v>
      </c>
      <c r="G683">
        <f>1/COUNTIFS(SalesTable[[BRANDS ]],SalesTable[[#This Row],[BRANDS ]])</f>
        <v>6.6666666666666671E-3</v>
      </c>
      <c r="H683">
        <v>180</v>
      </c>
      <c r="I683">
        <v>450</v>
      </c>
      <c r="J683">
        <v>927</v>
      </c>
      <c r="K683">
        <v>417150</v>
      </c>
      <c r="L683">
        <v>250290</v>
      </c>
      <c r="M683">
        <f t="shared" si="71"/>
        <v>0.6</v>
      </c>
      <c r="N683">
        <f t="shared" si="72"/>
        <v>667440</v>
      </c>
      <c r="O683" t="s">
        <v>25</v>
      </c>
      <c r="P683" t="str">
        <f t="shared" si="73"/>
        <v>Anglophone</v>
      </c>
      <c r="Q683" t="s">
        <v>38</v>
      </c>
      <c r="R683" t="str">
        <f t="shared" si="76"/>
        <v>North West</v>
      </c>
      <c r="S683" t="s">
        <v>59</v>
      </c>
      <c r="T683" t="str">
        <f t="shared" si="74"/>
        <v>Oct</v>
      </c>
      <c r="U683" t="str">
        <f t="shared" si="75"/>
        <v>Q4</v>
      </c>
      <c r="V683">
        <v>2019</v>
      </c>
    </row>
    <row r="684" spans="1:22">
      <c r="A684">
        <v>10783</v>
      </c>
      <c r="B684" t="s">
        <v>40</v>
      </c>
      <c r="C684">
        <f>1/COUNTIFS(SalesTable[SALES_REP],SalesTable[[#This Row],[SALES_REP]])</f>
        <v>9.3457943925233638E-3</v>
      </c>
      <c r="D684" t="s">
        <v>41</v>
      </c>
      <c r="E684" t="s">
        <v>36</v>
      </c>
      <c r="F684" t="str">
        <f t="shared" si="70"/>
        <v>Eagle Lager</v>
      </c>
      <c r="G684">
        <f>1/COUNTIFS(SalesTable[[BRANDS ]],SalesTable[[#This Row],[BRANDS ]])</f>
        <v>6.6666666666666671E-3</v>
      </c>
      <c r="H684">
        <v>170</v>
      </c>
      <c r="I684">
        <v>250</v>
      </c>
      <c r="J684">
        <v>988</v>
      </c>
      <c r="K684">
        <v>247000</v>
      </c>
      <c r="L684">
        <v>79040</v>
      </c>
      <c r="M684">
        <f t="shared" si="71"/>
        <v>0.32</v>
      </c>
      <c r="N684">
        <f t="shared" si="72"/>
        <v>326040</v>
      </c>
      <c r="O684" t="s">
        <v>31</v>
      </c>
      <c r="P684" t="str">
        <f t="shared" si="73"/>
        <v>Francophone</v>
      </c>
      <c r="Q684" t="s">
        <v>44</v>
      </c>
      <c r="R684" t="str">
        <f t="shared" si="76"/>
        <v>North Central</v>
      </c>
      <c r="S684" t="s">
        <v>62</v>
      </c>
      <c r="T684" t="str">
        <f t="shared" si="74"/>
        <v>Nov</v>
      </c>
      <c r="U684" t="str">
        <f t="shared" si="75"/>
        <v>Q4</v>
      </c>
      <c r="V684">
        <v>2019</v>
      </c>
    </row>
    <row r="685" spans="1:22">
      <c r="A685">
        <v>10784</v>
      </c>
      <c r="B685" t="s">
        <v>16</v>
      </c>
      <c r="C685">
        <f>1/COUNTIFS(SalesTable[SALES_REP],SalesTable[[#This Row],[SALES_REP]])</f>
        <v>7.3529411764705881E-3</v>
      </c>
      <c r="D685" t="s">
        <v>17</v>
      </c>
      <c r="E685" t="s">
        <v>42</v>
      </c>
      <c r="F685" t="str">
        <f t="shared" si="70"/>
        <v>Hero</v>
      </c>
      <c r="G685">
        <f>1/COUNTIFS(SalesTable[[BRANDS ]],SalesTable[[#This Row],[BRANDS ]])</f>
        <v>6.7114093959731542E-3</v>
      </c>
      <c r="H685">
        <v>150</v>
      </c>
      <c r="I685">
        <v>200</v>
      </c>
      <c r="J685">
        <v>864</v>
      </c>
      <c r="K685">
        <v>172800</v>
      </c>
      <c r="L685">
        <v>43200</v>
      </c>
      <c r="M685">
        <f t="shared" si="71"/>
        <v>0.25</v>
      </c>
      <c r="N685">
        <f t="shared" si="72"/>
        <v>216000</v>
      </c>
      <c r="O685" t="s">
        <v>37</v>
      </c>
      <c r="P685" t="str">
        <f t="shared" si="73"/>
        <v>Francophone</v>
      </c>
      <c r="Q685" t="s">
        <v>47</v>
      </c>
      <c r="R685" t="str">
        <f t="shared" si="76"/>
        <v>North Central</v>
      </c>
      <c r="S685" t="s">
        <v>63</v>
      </c>
      <c r="T685" t="str">
        <f t="shared" si="74"/>
        <v>Dec</v>
      </c>
      <c r="U685" t="str">
        <f t="shared" si="75"/>
        <v>Q4</v>
      </c>
      <c r="V685">
        <v>2018</v>
      </c>
    </row>
    <row r="686" spans="1:22">
      <c r="A686">
        <v>10785</v>
      </c>
      <c r="B686" t="s">
        <v>22</v>
      </c>
      <c r="C686">
        <f>1/COUNTIFS(SalesTable[SALES_REP],SalesTable[[#This Row],[SALES_REP]])</f>
        <v>8.4745762711864406E-3</v>
      </c>
      <c r="D686" t="s">
        <v>23</v>
      </c>
      <c r="E686" t="s">
        <v>46</v>
      </c>
      <c r="F686" t="str">
        <f t="shared" si="70"/>
        <v>Beta Malt</v>
      </c>
      <c r="G686">
        <f>1/COUNTIFS(SalesTable[[BRANDS ]],SalesTable[[#This Row],[BRANDS ]])</f>
        <v>6.7114093959731542E-3</v>
      </c>
      <c r="H686">
        <v>80</v>
      </c>
      <c r="I686">
        <v>150</v>
      </c>
      <c r="J686">
        <v>952</v>
      </c>
      <c r="K686">
        <v>142800</v>
      </c>
      <c r="L686">
        <v>66640</v>
      </c>
      <c r="M686">
        <f t="shared" si="71"/>
        <v>0.46666666666666667</v>
      </c>
      <c r="N686">
        <f t="shared" si="72"/>
        <v>209440</v>
      </c>
      <c r="O686" t="s">
        <v>43</v>
      </c>
      <c r="P686" t="str">
        <f t="shared" si="73"/>
        <v>Francophone</v>
      </c>
      <c r="Q686" t="s">
        <v>20</v>
      </c>
      <c r="R686" t="str">
        <f t="shared" si="76"/>
        <v>South East</v>
      </c>
      <c r="S686" t="s">
        <v>21</v>
      </c>
      <c r="T686" t="str">
        <f t="shared" si="74"/>
        <v>Jan</v>
      </c>
      <c r="U686" t="str">
        <f t="shared" si="75"/>
        <v>Q1</v>
      </c>
      <c r="V686">
        <v>2017</v>
      </c>
    </row>
    <row r="687" spans="1:22">
      <c r="A687">
        <v>10786</v>
      </c>
      <c r="B687" t="s">
        <v>28</v>
      </c>
      <c r="C687">
        <f>1/COUNTIFS(SalesTable[SALES_REP],SalesTable[[#This Row],[SALES_REP]])</f>
        <v>9.3457943925233638E-3</v>
      </c>
      <c r="D687" t="s">
        <v>29</v>
      </c>
      <c r="E687" t="s">
        <v>51</v>
      </c>
      <c r="F687" t="str">
        <f t="shared" si="70"/>
        <v>Grand Malt</v>
      </c>
      <c r="G687">
        <f>1/COUNTIFS(SalesTable[[BRANDS ]],SalesTable[[#This Row],[BRANDS ]])</f>
        <v>6.7114093959731542E-3</v>
      </c>
      <c r="H687">
        <v>90</v>
      </c>
      <c r="I687">
        <v>150</v>
      </c>
      <c r="J687">
        <v>817</v>
      </c>
      <c r="K687">
        <v>122550</v>
      </c>
      <c r="L687">
        <v>49020</v>
      </c>
      <c r="M687">
        <f t="shared" si="71"/>
        <v>0.4</v>
      </c>
      <c r="N687">
        <f t="shared" si="72"/>
        <v>171570</v>
      </c>
      <c r="O687" t="s">
        <v>19</v>
      </c>
      <c r="P687" t="str">
        <f t="shared" si="73"/>
        <v>Anglophone</v>
      </c>
      <c r="Q687" t="s">
        <v>26</v>
      </c>
      <c r="R687" t="str">
        <f t="shared" si="76"/>
        <v>West</v>
      </c>
      <c r="S687" t="s">
        <v>27</v>
      </c>
      <c r="T687" t="str">
        <f t="shared" si="74"/>
        <v>Feb</v>
      </c>
      <c r="U687" t="str">
        <f t="shared" si="75"/>
        <v>Q1</v>
      </c>
      <c r="V687">
        <v>2018</v>
      </c>
    </row>
    <row r="688" spans="1:22">
      <c r="A688">
        <v>10787</v>
      </c>
      <c r="B688" t="s">
        <v>34</v>
      </c>
      <c r="C688">
        <f>1/COUNTIFS(SalesTable[SALES_REP],SalesTable[[#This Row],[SALES_REP]])</f>
        <v>5.3763440860215058E-3</v>
      </c>
      <c r="D688" t="s">
        <v>35</v>
      </c>
      <c r="E688" t="s">
        <v>18</v>
      </c>
      <c r="F688" t="str">
        <f t="shared" si="70"/>
        <v>Trophy</v>
      </c>
      <c r="G688">
        <f>1/COUNTIFS(SalesTable[[BRANDS ]],SalesTable[[#This Row],[BRANDS ]])</f>
        <v>6.6666666666666671E-3</v>
      </c>
      <c r="H688">
        <v>150</v>
      </c>
      <c r="I688">
        <v>200</v>
      </c>
      <c r="J688">
        <v>980</v>
      </c>
      <c r="K688">
        <v>196000</v>
      </c>
      <c r="L688">
        <v>49000</v>
      </c>
      <c r="M688">
        <f t="shared" si="71"/>
        <v>0.25</v>
      </c>
      <c r="N688">
        <f t="shared" si="72"/>
        <v>245000</v>
      </c>
      <c r="O688" t="s">
        <v>25</v>
      </c>
      <c r="P688" t="str">
        <f t="shared" si="73"/>
        <v>Anglophone</v>
      </c>
      <c r="Q688" t="s">
        <v>32</v>
      </c>
      <c r="R688" t="str">
        <f t="shared" si="76"/>
        <v>South South</v>
      </c>
      <c r="S688" t="s">
        <v>33</v>
      </c>
      <c r="T688" t="str">
        <f t="shared" si="74"/>
        <v>Mar</v>
      </c>
      <c r="U688" t="str">
        <f t="shared" si="75"/>
        <v>Q1</v>
      </c>
      <c r="V688">
        <v>2018</v>
      </c>
    </row>
    <row r="689" spans="1:22">
      <c r="A689">
        <v>10788</v>
      </c>
      <c r="B689" t="s">
        <v>40</v>
      </c>
      <c r="C689">
        <f>1/COUNTIFS(SalesTable[SALES_REP],SalesTable[[#This Row],[SALES_REP]])</f>
        <v>9.3457943925233638E-3</v>
      </c>
      <c r="D689" t="s">
        <v>41</v>
      </c>
      <c r="E689" t="s">
        <v>24</v>
      </c>
      <c r="F689" t="str">
        <f t="shared" si="70"/>
        <v>Budweiser</v>
      </c>
      <c r="G689">
        <f>1/COUNTIFS(SalesTable[[BRANDS ]],SalesTable[[#This Row],[BRANDS ]])</f>
        <v>6.6666666666666671E-3</v>
      </c>
      <c r="H689">
        <v>250</v>
      </c>
      <c r="I689">
        <v>500</v>
      </c>
      <c r="J689">
        <v>826</v>
      </c>
      <c r="K689">
        <v>413000</v>
      </c>
      <c r="L689">
        <v>206500</v>
      </c>
      <c r="M689">
        <f t="shared" si="71"/>
        <v>0.5</v>
      </c>
      <c r="N689">
        <f t="shared" si="72"/>
        <v>619500</v>
      </c>
      <c r="O689" t="s">
        <v>31</v>
      </c>
      <c r="P689" t="str">
        <f t="shared" si="73"/>
        <v>Francophone</v>
      </c>
      <c r="Q689" t="s">
        <v>38</v>
      </c>
      <c r="R689" t="str">
        <f t="shared" si="76"/>
        <v>North West</v>
      </c>
      <c r="S689" t="s">
        <v>39</v>
      </c>
      <c r="T689" t="str">
        <f t="shared" si="74"/>
        <v>Apr</v>
      </c>
      <c r="U689" t="str">
        <f t="shared" si="75"/>
        <v>Q2</v>
      </c>
      <c r="V689">
        <v>2019</v>
      </c>
    </row>
    <row r="690" spans="1:22">
      <c r="A690">
        <v>10789</v>
      </c>
      <c r="B690" t="s">
        <v>16</v>
      </c>
      <c r="C690">
        <f>1/COUNTIFS(SalesTable[SALES_REP],SalesTable[[#This Row],[SALES_REP]])</f>
        <v>7.3529411764705881E-3</v>
      </c>
      <c r="D690" t="s">
        <v>17</v>
      </c>
      <c r="E690" t="s">
        <v>30</v>
      </c>
      <c r="F690" t="str">
        <f t="shared" si="70"/>
        <v>Castle Lite</v>
      </c>
      <c r="G690">
        <f>1/COUNTIFS(SalesTable[[BRANDS ]],SalesTable[[#This Row],[BRANDS ]])</f>
        <v>6.6666666666666671E-3</v>
      </c>
      <c r="H690">
        <v>180</v>
      </c>
      <c r="I690">
        <v>450</v>
      </c>
      <c r="J690">
        <v>864</v>
      </c>
      <c r="K690">
        <v>388800</v>
      </c>
      <c r="L690">
        <v>233280</v>
      </c>
      <c r="M690">
        <f t="shared" si="71"/>
        <v>0.6</v>
      </c>
      <c r="N690">
        <f t="shared" si="72"/>
        <v>622080</v>
      </c>
      <c r="O690" t="s">
        <v>37</v>
      </c>
      <c r="P690" t="str">
        <f t="shared" si="73"/>
        <v>Francophone</v>
      </c>
      <c r="Q690" t="s">
        <v>44</v>
      </c>
      <c r="R690" t="str">
        <f t="shared" si="76"/>
        <v>North Central</v>
      </c>
      <c r="S690" t="s">
        <v>45</v>
      </c>
      <c r="T690" t="str">
        <f t="shared" si="74"/>
        <v>May</v>
      </c>
      <c r="U690" t="str">
        <f t="shared" si="75"/>
        <v>Q2</v>
      </c>
      <c r="V690">
        <v>2017</v>
      </c>
    </row>
    <row r="691" spans="1:22">
      <c r="A691">
        <v>10790</v>
      </c>
      <c r="B691" t="s">
        <v>49</v>
      </c>
      <c r="C691">
        <f>1/COUNTIFS(SalesTable[SALES_REP],SalesTable[[#This Row],[SALES_REP]])</f>
        <v>1.7241379310344827E-2</v>
      </c>
      <c r="D691" t="s">
        <v>50</v>
      </c>
      <c r="E691" t="s">
        <v>36</v>
      </c>
      <c r="F691" t="str">
        <f t="shared" si="70"/>
        <v>Eagle Lager</v>
      </c>
      <c r="G691">
        <f>1/COUNTIFS(SalesTable[[BRANDS ]],SalesTable[[#This Row],[BRANDS ]])</f>
        <v>6.6666666666666671E-3</v>
      </c>
      <c r="H691">
        <v>170</v>
      </c>
      <c r="I691">
        <v>250</v>
      </c>
      <c r="J691">
        <v>737</v>
      </c>
      <c r="K691">
        <v>184250</v>
      </c>
      <c r="L691">
        <v>58960</v>
      </c>
      <c r="M691">
        <f t="shared" si="71"/>
        <v>0.32</v>
      </c>
      <c r="N691">
        <f t="shared" si="72"/>
        <v>243210</v>
      </c>
      <c r="O691" t="s">
        <v>43</v>
      </c>
      <c r="P691" t="str">
        <f t="shared" si="73"/>
        <v>Francophone</v>
      </c>
      <c r="Q691" t="s">
        <v>47</v>
      </c>
      <c r="R691" t="str">
        <f t="shared" si="76"/>
        <v>North Central</v>
      </c>
      <c r="S691" t="s">
        <v>48</v>
      </c>
      <c r="T691" t="str">
        <f t="shared" si="74"/>
        <v>Jun</v>
      </c>
      <c r="U691" t="str">
        <f t="shared" si="75"/>
        <v>Q2</v>
      </c>
      <c r="V691">
        <v>2018</v>
      </c>
    </row>
    <row r="692" spans="1:22">
      <c r="A692">
        <v>10791</v>
      </c>
      <c r="B692" t="s">
        <v>34</v>
      </c>
      <c r="C692">
        <f>1/COUNTIFS(SalesTable[SALES_REP],SalesTable[[#This Row],[SALES_REP]])</f>
        <v>5.3763440860215058E-3</v>
      </c>
      <c r="D692" t="s">
        <v>35</v>
      </c>
      <c r="E692" t="s">
        <v>42</v>
      </c>
      <c r="F692" t="str">
        <f t="shared" si="70"/>
        <v>Hero</v>
      </c>
      <c r="G692">
        <f>1/COUNTIFS(SalesTable[[BRANDS ]],SalesTable[[#This Row],[BRANDS ]])</f>
        <v>6.7114093959731542E-3</v>
      </c>
      <c r="H692">
        <v>150</v>
      </c>
      <c r="I692">
        <v>200</v>
      </c>
      <c r="J692">
        <v>773</v>
      </c>
      <c r="K692">
        <v>154600</v>
      </c>
      <c r="L692">
        <v>38650</v>
      </c>
      <c r="M692">
        <f t="shared" si="71"/>
        <v>0.25</v>
      </c>
      <c r="N692">
        <f t="shared" si="72"/>
        <v>193250</v>
      </c>
      <c r="O692" t="s">
        <v>19</v>
      </c>
      <c r="P692" t="str">
        <f t="shared" si="73"/>
        <v>Anglophone</v>
      </c>
      <c r="Q692" t="s">
        <v>20</v>
      </c>
      <c r="R692" t="str">
        <f t="shared" si="76"/>
        <v>South East</v>
      </c>
      <c r="S692" t="s">
        <v>52</v>
      </c>
      <c r="T692" t="str">
        <f t="shared" si="74"/>
        <v>Jul</v>
      </c>
      <c r="U692" t="str">
        <f t="shared" si="75"/>
        <v>Q3</v>
      </c>
      <c r="V692">
        <v>2018</v>
      </c>
    </row>
    <row r="693" spans="1:22">
      <c r="A693">
        <v>10792</v>
      </c>
      <c r="B693" t="s">
        <v>54</v>
      </c>
      <c r="C693">
        <f>1/COUNTIFS(SalesTable[SALES_REP],SalesTable[[#This Row],[SALES_REP]])</f>
        <v>1.2658227848101266E-2</v>
      </c>
      <c r="D693" t="s">
        <v>55</v>
      </c>
      <c r="E693" t="s">
        <v>46</v>
      </c>
      <c r="F693" t="str">
        <f t="shared" si="70"/>
        <v>Beta Malt</v>
      </c>
      <c r="G693">
        <f>1/COUNTIFS(SalesTable[[BRANDS ]],SalesTable[[#This Row],[BRANDS ]])</f>
        <v>6.7114093959731542E-3</v>
      </c>
      <c r="H693">
        <v>80</v>
      </c>
      <c r="I693">
        <v>150</v>
      </c>
      <c r="J693">
        <v>902</v>
      </c>
      <c r="K693">
        <v>135300</v>
      </c>
      <c r="L693">
        <v>63140</v>
      </c>
      <c r="M693">
        <f t="shared" si="71"/>
        <v>0.46666666666666667</v>
      </c>
      <c r="N693">
        <f t="shared" si="72"/>
        <v>198440</v>
      </c>
      <c r="O693" t="s">
        <v>25</v>
      </c>
      <c r="P693" t="str">
        <f t="shared" si="73"/>
        <v>Anglophone</v>
      </c>
      <c r="Q693" t="s">
        <v>26</v>
      </c>
      <c r="R693" t="str">
        <f t="shared" si="76"/>
        <v>West</v>
      </c>
      <c r="S693" t="s">
        <v>53</v>
      </c>
      <c r="T693" t="str">
        <f t="shared" si="74"/>
        <v>Aug</v>
      </c>
      <c r="U693" t="str">
        <f t="shared" si="75"/>
        <v>Q3</v>
      </c>
      <c r="V693">
        <v>2019</v>
      </c>
    </row>
    <row r="694" spans="1:22">
      <c r="A694">
        <v>10793</v>
      </c>
      <c r="B694" t="s">
        <v>57</v>
      </c>
      <c r="C694">
        <f>1/COUNTIFS(SalesTable[SALES_REP],SalesTable[[#This Row],[SALES_REP]])</f>
        <v>2.0408163265306121E-2</v>
      </c>
      <c r="D694" t="s">
        <v>58</v>
      </c>
      <c r="E694" t="s">
        <v>51</v>
      </c>
      <c r="F694" t="str">
        <f t="shared" si="70"/>
        <v>Grand Malt</v>
      </c>
      <c r="G694">
        <f>1/COUNTIFS(SalesTable[[BRANDS ]],SalesTable[[#This Row],[BRANDS ]])</f>
        <v>6.7114093959731542E-3</v>
      </c>
      <c r="H694">
        <v>90</v>
      </c>
      <c r="I694">
        <v>150</v>
      </c>
      <c r="J694">
        <v>888</v>
      </c>
      <c r="K694">
        <v>133200</v>
      </c>
      <c r="L694">
        <v>53280</v>
      </c>
      <c r="M694">
        <f t="shared" si="71"/>
        <v>0.4</v>
      </c>
      <c r="N694">
        <f t="shared" si="72"/>
        <v>186480</v>
      </c>
      <c r="O694" t="s">
        <v>31</v>
      </c>
      <c r="P694" t="str">
        <f t="shared" si="73"/>
        <v>Francophone</v>
      </c>
      <c r="Q694" t="s">
        <v>32</v>
      </c>
      <c r="R694" t="str">
        <f t="shared" si="76"/>
        <v>South South</v>
      </c>
      <c r="S694" t="s">
        <v>56</v>
      </c>
      <c r="T694" t="str">
        <f t="shared" si="74"/>
        <v>Sep</v>
      </c>
      <c r="U694" t="str">
        <f t="shared" si="75"/>
        <v>Q3</v>
      </c>
      <c r="V694">
        <v>2019</v>
      </c>
    </row>
    <row r="695" spans="1:22">
      <c r="A695">
        <v>10794</v>
      </c>
      <c r="B695" t="s">
        <v>60</v>
      </c>
      <c r="C695">
        <f>1/COUNTIFS(SalesTable[SALES_REP],SalesTable[[#This Row],[SALES_REP]])</f>
        <v>1.4492753623188406E-2</v>
      </c>
      <c r="D695" t="s">
        <v>61</v>
      </c>
      <c r="E695" t="s">
        <v>18</v>
      </c>
      <c r="F695" t="str">
        <f t="shared" si="70"/>
        <v>Trophy</v>
      </c>
      <c r="G695">
        <f>1/COUNTIFS(SalesTable[[BRANDS ]],SalesTable[[#This Row],[BRANDS ]])</f>
        <v>6.6666666666666671E-3</v>
      </c>
      <c r="H695">
        <v>150</v>
      </c>
      <c r="I695">
        <v>200</v>
      </c>
      <c r="J695">
        <v>893</v>
      </c>
      <c r="K695">
        <v>178600</v>
      </c>
      <c r="L695">
        <v>44650</v>
      </c>
      <c r="M695">
        <f t="shared" si="71"/>
        <v>0.25</v>
      </c>
      <c r="N695">
        <f t="shared" si="72"/>
        <v>223250</v>
      </c>
      <c r="O695" t="s">
        <v>37</v>
      </c>
      <c r="P695" t="str">
        <f t="shared" si="73"/>
        <v>Francophone</v>
      </c>
      <c r="Q695" t="s">
        <v>38</v>
      </c>
      <c r="R695" t="str">
        <f t="shared" si="76"/>
        <v>North West</v>
      </c>
      <c r="S695" t="s">
        <v>59</v>
      </c>
      <c r="T695" t="str">
        <f t="shared" si="74"/>
        <v>Oct</v>
      </c>
      <c r="U695" t="str">
        <f t="shared" si="75"/>
        <v>Q4</v>
      </c>
      <c r="V695">
        <v>2019</v>
      </c>
    </row>
    <row r="696" spans="1:22">
      <c r="A696">
        <v>10795</v>
      </c>
      <c r="B696" t="s">
        <v>34</v>
      </c>
      <c r="C696">
        <f>1/COUNTIFS(SalesTable[SALES_REP],SalesTable[[#This Row],[SALES_REP]])</f>
        <v>5.3763440860215058E-3</v>
      </c>
      <c r="D696" t="s">
        <v>35</v>
      </c>
      <c r="E696" t="s">
        <v>24</v>
      </c>
      <c r="F696" t="str">
        <f t="shared" si="70"/>
        <v>Budweiser</v>
      </c>
      <c r="G696">
        <f>1/COUNTIFS(SalesTable[[BRANDS ]],SalesTable[[#This Row],[BRANDS ]])</f>
        <v>6.6666666666666671E-3</v>
      </c>
      <c r="H696">
        <v>250</v>
      </c>
      <c r="I696">
        <v>500</v>
      </c>
      <c r="J696">
        <v>718</v>
      </c>
      <c r="K696">
        <v>359000</v>
      </c>
      <c r="L696">
        <v>179500</v>
      </c>
      <c r="M696">
        <f t="shared" si="71"/>
        <v>0.5</v>
      </c>
      <c r="N696">
        <f t="shared" si="72"/>
        <v>538500</v>
      </c>
      <c r="O696" t="s">
        <v>43</v>
      </c>
      <c r="P696" t="str">
        <f t="shared" si="73"/>
        <v>Francophone</v>
      </c>
      <c r="Q696" t="s">
        <v>44</v>
      </c>
      <c r="R696" t="str">
        <f t="shared" si="76"/>
        <v>North Central</v>
      </c>
      <c r="S696" t="s">
        <v>62</v>
      </c>
      <c r="T696" t="str">
        <f t="shared" si="74"/>
        <v>Nov</v>
      </c>
      <c r="U696" t="str">
        <f t="shared" si="75"/>
        <v>Q4</v>
      </c>
      <c r="V696">
        <v>2017</v>
      </c>
    </row>
    <row r="697" spans="1:22">
      <c r="A697">
        <v>10796</v>
      </c>
      <c r="B697" t="s">
        <v>64</v>
      </c>
      <c r="C697">
        <f>1/COUNTIFS(SalesTable[SALES_REP],SalesTable[[#This Row],[SALES_REP]])</f>
        <v>1.4492753623188406E-2</v>
      </c>
      <c r="D697" t="s">
        <v>65</v>
      </c>
      <c r="E697" t="s">
        <v>30</v>
      </c>
      <c r="F697" t="str">
        <f t="shared" si="70"/>
        <v>Castle Lite</v>
      </c>
      <c r="G697">
        <f>1/COUNTIFS(SalesTable[[BRANDS ]],SalesTable[[#This Row],[BRANDS ]])</f>
        <v>6.6666666666666671E-3</v>
      </c>
      <c r="H697">
        <v>180</v>
      </c>
      <c r="I697">
        <v>450</v>
      </c>
      <c r="J697">
        <v>744</v>
      </c>
      <c r="K697">
        <v>334800</v>
      </c>
      <c r="L697">
        <v>200880</v>
      </c>
      <c r="M697">
        <f t="shared" si="71"/>
        <v>0.6</v>
      </c>
      <c r="N697">
        <f t="shared" si="72"/>
        <v>535680</v>
      </c>
      <c r="O697" t="s">
        <v>19</v>
      </c>
      <c r="P697" t="str">
        <f t="shared" si="73"/>
        <v>Anglophone</v>
      </c>
      <c r="Q697" t="s">
        <v>47</v>
      </c>
      <c r="R697" t="str">
        <f t="shared" si="76"/>
        <v>North Central</v>
      </c>
      <c r="S697" t="s">
        <v>63</v>
      </c>
      <c r="T697" t="str">
        <f t="shared" si="74"/>
        <v>Dec</v>
      </c>
      <c r="U697" t="str">
        <f t="shared" si="75"/>
        <v>Q4</v>
      </c>
      <c r="V697">
        <v>2017</v>
      </c>
    </row>
    <row r="698" spans="1:22">
      <c r="A698">
        <v>10797</v>
      </c>
      <c r="B698" t="s">
        <v>34</v>
      </c>
      <c r="C698">
        <f>1/COUNTIFS(SalesTable[SALES_REP],SalesTable[[#This Row],[SALES_REP]])</f>
        <v>5.3763440860215058E-3</v>
      </c>
      <c r="D698" t="s">
        <v>35</v>
      </c>
      <c r="E698" t="s">
        <v>36</v>
      </c>
      <c r="F698" t="str">
        <f t="shared" si="70"/>
        <v>Eagle Lager</v>
      </c>
      <c r="G698">
        <f>1/COUNTIFS(SalesTable[[BRANDS ]],SalesTable[[#This Row],[BRANDS ]])</f>
        <v>6.6666666666666671E-3</v>
      </c>
      <c r="H698">
        <v>170</v>
      </c>
      <c r="I698">
        <v>250</v>
      </c>
      <c r="J698">
        <v>959</v>
      </c>
      <c r="K698">
        <v>239750</v>
      </c>
      <c r="L698">
        <v>76720</v>
      </c>
      <c r="M698">
        <f t="shared" si="71"/>
        <v>0.32</v>
      </c>
      <c r="N698">
        <f t="shared" si="72"/>
        <v>316470</v>
      </c>
      <c r="O698" t="s">
        <v>25</v>
      </c>
      <c r="P698" t="str">
        <f t="shared" si="73"/>
        <v>Anglophone</v>
      </c>
      <c r="Q698" t="s">
        <v>20</v>
      </c>
      <c r="R698" t="str">
        <f t="shared" si="76"/>
        <v>South East</v>
      </c>
      <c r="S698" t="s">
        <v>21</v>
      </c>
      <c r="T698" t="str">
        <f t="shared" si="74"/>
        <v>Jan</v>
      </c>
      <c r="U698" t="str">
        <f t="shared" si="75"/>
        <v>Q1</v>
      </c>
      <c r="V698">
        <v>2017</v>
      </c>
    </row>
    <row r="699" spans="1:22">
      <c r="A699">
        <v>10798</v>
      </c>
      <c r="B699" t="s">
        <v>54</v>
      </c>
      <c r="C699">
        <f>1/COUNTIFS(SalesTable[SALES_REP],SalesTable[[#This Row],[SALES_REP]])</f>
        <v>1.2658227848101266E-2</v>
      </c>
      <c r="D699" t="s">
        <v>55</v>
      </c>
      <c r="E699" t="s">
        <v>42</v>
      </c>
      <c r="F699" t="str">
        <f t="shared" si="70"/>
        <v>Hero</v>
      </c>
      <c r="G699">
        <f>1/COUNTIFS(SalesTable[[BRANDS ]],SalesTable[[#This Row],[BRANDS ]])</f>
        <v>6.7114093959731542E-3</v>
      </c>
      <c r="H699">
        <v>150</v>
      </c>
      <c r="I699">
        <v>200</v>
      </c>
      <c r="J699">
        <v>976</v>
      </c>
      <c r="K699">
        <v>195200</v>
      </c>
      <c r="L699">
        <v>48800</v>
      </c>
      <c r="M699">
        <f t="shared" si="71"/>
        <v>0.25</v>
      </c>
      <c r="N699">
        <f t="shared" si="72"/>
        <v>244000</v>
      </c>
      <c r="O699" t="s">
        <v>31</v>
      </c>
      <c r="P699" t="str">
        <f t="shared" si="73"/>
        <v>Francophone</v>
      </c>
      <c r="Q699" t="s">
        <v>26</v>
      </c>
      <c r="R699" t="str">
        <f t="shared" si="76"/>
        <v>West</v>
      </c>
      <c r="S699" t="s">
        <v>27</v>
      </c>
      <c r="T699" t="str">
        <f t="shared" si="74"/>
        <v>Feb</v>
      </c>
      <c r="U699" t="str">
        <f t="shared" si="75"/>
        <v>Q1</v>
      </c>
      <c r="V699">
        <v>2017</v>
      </c>
    </row>
    <row r="700" spans="1:22">
      <c r="A700">
        <v>10799</v>
      </c>
      <c r="B700" t="s">
        <v>34</v>
      </c>
      <c r="C700">
        <f>1/COUNTIFS(SalesTable[SALES_REP],SalesTable[[#This Row],[SALES_REP]])</f>
        <v>5.3763440860215058E-3</v>
      </c>
      <c r="D700" t="s">
        <v>35</v>
      </c>
      <c r="E700" t="s">
        <v>46</v>
      </c>
      <c r="F700" t="str">
        <f t="shared" si="70"/>
        <v>Beta Malt</v>
      </c>
      <c r="G700">
        <f>1/COUNTIFS(SalesTable[[BRANDS ]],SalesTable[[#This Row],[BRANDS ]])</f>
        <v>6.7114093959731542E-3</v>
      </c>
      <c r="H700">
        <v>80</v>
      </c>
      <c r="I700">
        <v>150</v>
      </c>
      <c r="J700">
        <v>940</v>
      </c>
      <c r="K700">
        <v>141000</v>
      </c>
      <c r="L700">
        <v>65800</v>
      </c>
      <c r="M700">
        <f t="shared" si="71"/>
        <v>0.46666666666666667</v>
      </c>
      <c r="N700">
        <f t="shared" si="72"/>
        <v>206800</v>
      </c>
      <c r="O700" t="s">
        <v>37</v>
      </c>
      <c r="P700" t="str">
        <f t="shared" si="73"/>
        <v>Francophone</v>
      </c>
      <c r="Q700" t="s">
        <v>32</v>
      </c>
      <c r="R700" t="str">
        <f t="shared" si="76"/>
        <v>South South</v>
      </c>
      <c r="S700" t="s">
        <v>33</v>
      </c>
      <c r="T700" t="str">
        <f t="shared" si="74"/>
        <v>Mar</v>
      </c>
      <c r="U700" t="str">
        <f t="shared" si="75"/>
        <v>Q1</v>
      </c>
      <c r="V700">
        <v>2018</v>
      </c>
    </row>
    <row r="701" spans="1:22">
      <c r="A701">
        <v>10800</v>
      </c>
      <c r="B701" t="s">
        <v>60</v>
      </c>
      <c r="C701">
        <f>1/COUNTIFS(SalesTable[SALES_REP],SalesTable[[#This Row],[SALES_REP]])</f>
        <v>1.4492753623188406E-2</v>
      </c>
      <c r="D701" t="s">
        <v>61</v>
      </c>
      <c r="E701" t="s">
        <v>51</v>
      </c>
      <c r="F701" t="str">
        <f t="shared" si="70"/>
        <v>Grand Malt</v>
      </c>
      <c r="G701">
        <f>1/COUNTIFS(SalesTable[[BRANDS ]],SalesTable[[#This Row],[BRANDS ]])</f>
        <v>6.7114093959731542E-3</v>
      </c>
      <c r="H701">
        <v>90</v>
      </c>
      <c r="I701">
        <v>150</v>
      </c>
      <c r="J701">
        <v>956</v>
      </c>
      <c r="K701">
        <v>143400</v>
      </c>
      <c r="L701">
        <v>57360</v>
      </c>
      <c r="M701">
        <f t="shared" si="71"/>
        <v>0.4</v>
      </c>
      <c r="N701">
        <f t="shared" si="72"/>
        <v>200760</v>
      </c>
      <c r="O701" t="s">
        <v>43</v>
      </c>
      <c r="P701" t="str">
        <f t="shared" si="73"/>
        <v>Francophone</v>
      </c>
      <c r="Q701" t="s">
        <v>38</v>
      </c>
      <c r="R701" t="str">
        <f t="shared" si="76"/>
        <v>North West</v>
      </c>
      <c r="S701" t="s">
        <v>39</v>
      </c>
      <c r="T701" t="str">
        <f t="shared" si="74"/>
        <v>Apr</v>
      </c>
      <c r="U701" t="str">
        <f t="shared" si="75"/>
        <v>Q2</v>
      </c>
      <c r="V701">
        <v>2019</v>
      </c>
    </row>
    <row r="702" spans="1:22">
      <c r="A702">
        <v>10801</v>
      </c>
      <c r="B702" t="s">
        <v>66</v>
      </c>
      <c r="C702">
        <f>1/COUNTIFS(SalesTable[SALES_REP],SalesTable[[#This Row],[SALES_REP]])</f>
        <v>1.4492753623188406E-2</v>
      </c>
      <c r="D702" t="s">
        <v>67</v>
      </c>
      <c r="E702" t="s">
        <v>18</v>
      </c>
      <c r="F702" t="str">
        <f t="shared" si="70"/>
        <v>Trophy</v>
      </c>
      <c r="G702">
        <f>1/COUNTIFS(SalesTable[[BRANDS ]],SalesTable[[#This Row],[BRANDS ]])</f>
        <v>6.6666666666666671E-3</v>
      </c>
      <c r="H702">
        <v>150</v>
      </c>
      <c r="I702">
        <v>200</v>
      </c>
      <c r="J702">
        <v>908</v>
      </c>
      <c r="K702">
        <v>181600</v>
      </c>
      <c r="L702">
        <v>45400</v>
      </c>
      <c r="M702">
        <f t="shared" si="71"/>
        <v>0.25</v>
      </c>
      <c r="N702">
        <f t="shared" si="72"/>
        <v>227000</v>
      </c>
      <c r="O702" t="s">
        <v>19</v>
      </c>
      <c r="P702" t="str">
        <f t="shared" si="73"/>
        <v>Anglophone</v>
      </c>
      <c r="Q702" t="s">
        <v>44</v>
      </c>
      <c r="R702" t="str">
        <f t="shared" si="76"/>
        <v>North Central</v>
      </c>
      <c r="S702" t="s">
        <v>45</v>
      </c>
      <c r="T702" t="str">
        <f t="shared" si="74"/>
        <v>May</v>
      </c>
      <c r="U702" t="str">
        <f t="shared" si="75"/>
        <v>Q2</v>
      </c>
      <c r="V702">
        <v>2018</v>
      </c>
    </row>
    <row r="703" spans="1:22">
      <c r="A703">
        <v>10802</v>
      </c>
      <c r="B703" t="s">
        <v>64</v>
      </c>
      <c r="C703">
        <f>1/COUNTIFS(SalesTable[SALES_REP],SalesTable[[#This Row],[SALES_REP]])</f>
        <v>1.4492753623188406E-2</v>
      </c>
      <c r="D703" t="s">
        <v>65</v>
      </c>
      <c r="E703" t="s">
        <v>24</v>
      </c>
      <c r="F703" t="str">
        <f t="shared" si="70"/>
        <v>Budweiser</v>
      </c>
      <c r="G703">
        <f>1/COUNTIFS(SalesTable[[BRANDS ]],SalesTable[[#This Row],[BRANDS ]])</f>
        <v>6.6666666666666671E-3</v>
      </c>
      <c r="H703">
        <v>250</v>
      </c>
      <c r="I703">
        <v>500</v>
      </c>
      <c r="J703">
        <v>866</v>
      </c>
      <c r="K703">
        <v>433000</v>
      </c>
      <c r="L703">
        <v>216500</v>
      </c>
      <c r="M703">
        <f t="shared" si="71"/>
        <v>0.5</v>
      </c>
      <c r="N703">
        <f t="shared" si="72"/>
        <v>649500</v>
      </c>
      <c r="O703" t="s">
        <v>25</v>
      </c>
      <c r="P703" t="str">
        <f t="shared" si="73"/>
        <v>Anglophone</v>
      </c>
      <c r="Q703" t="s">
        <v>47</v>
      </c>
      <c r="R703" t="str">
        <f t="shared" si="76"/>
        <v>North Central</v>
      </c>
      <c r="S703" t="s">
        <v>48</v>
      </c>
      <c r="T703" t="str">
        <f t="shared" si="74"/>
        <v>Jun</v>
      </c>
      <c r="U703" t="str">
        <f t="shared" si="75"/>
        <v>Q2</v>
      </c>
      <c r="V703">
        <v>2018</v>
      </c>
    </row>
    <row r="704" spans="1:22">
      <c r="A704">
        <v>10803</v>
      </c>
      <c r="B704" t="s">
        <v>60</v>
      </c>
      <c r="C704">
        <f>1/COUNTIFS(SalesTable[SALES_REP],SalesTable[[#This Row],[SALES_REP]])</f>
        <v>1.4492753623188406E-2</v>
      </c>
      <c r="D704" t="s">
        <v>61</v>
      </c>
      <c r="E704" t="s">
        <v>30</v>
      </c>
      <c r="F704" t="str">
        <f t="shared" si="70"/>
        <v>Castle Lite</v>
      </c>
      <c r="G704">
        <f>1/COUNTIFS(SalesTable[[BRANDS ]],SalesTable[[#This Row],[BRANDS ]])</f>
        <v>6.6666666666666671E-3</v>
      </c>
      <c r="H704">
        <v>180</v>
      </c>
      <c r="I704">
        <v>450</v>
      </c>
      <c r="J704">
        <v>735</v>
      </c>
      <c r="K704">
        <v>330750</v>
      </c>
      <c r="L704">
        <v>198450</v>
      </c>
      <c r="M704">
        <f t="shared" si="71"/>
        <v>0.6</v>
      </c>
      <c r="N704">
        <f t="shared" si="72"/>
        <v>529200</v>
      </c>
      <c r="O704" t="s">
        <v>31</v>
      </c>
      <c r="P704" t="str">
        <f t="shared" si="73"/>
        <v>Francophone</v>
      </c>
      <c r="Q704" t="s">
        <v>20</v>
      </c>
      <c r="R704" t="str">
        <f t="shared" si="76"/>
        <v>South East</v>
      </c>
      <c r="S704" t="s">
        <v>52</v>
      </c>
      <c r="T704" t="str">
        <f t="shared" si="74"/>
        <v>Jul</v>
      </c>
      <c r="U704" t="str">
        <f t="shared" si="75"/>
        <v>Q3</v>
      </c>
      <c r="V704">
        <v>2019</v>
      </c>
    </row>
    <row r="705" spans="1:22">
      <c r="A705">
        <v>10804</v>
      </c>
      <c r="B705" t="s">
        <v>22</v>
      </c>
      <c r="C705">
        <f>1/COUNTIFS(SalesTable[SALES_REP],SalesTable[[#This Row],[SALES_REP]])</f>
        <v>8.4745762711864406E-3</v>
      </c>
      <c r="D705" t="s">
        <v>23</v>
      </c>
      <c r="E705" t="s">
        <v>36</v>
      </c>
      <c r="F705" t="str">
        <f t="shared" si="70"/>
        <v>Eagle Lager</v>
      </c>
      <c r="G705">
        <f>1/COUNTIFS(SalesTable[[BRANDS ]],SalesTable[[#This Row],[BRANDS ]])</f>
        <v>6.6666666666666671E-3</v>
      </c>
      <c r="H705">
        <v>170</v>
      </c>
      <c r="I705">
        <v>250</v>
      </c>
      <c r="J705">
        <v>802</v>
      </c>
      <c r="K705">
        <v>200500</v>
      </c>
      <c r="L705">
        <v>64160</v>
      </c>
      <c r="M705">
        <f t="shared" si="71"/>
        <v>0.32</v>
      </c>
      <c r="N705">
        <f t="shared" si="72"/>
        <v>264660</v>
      </c>
      <c r="O705" t="s">
        <v>37</v>
      </c>
      <c r="P705" t="str">
        <f t="shared" si="73"/>
        <v>Francophone</v>
      </c>
      <c r="Q705" t="s">
        <v>26</v>
      </c>
      <c r="R705" t="str">
        <f t="shared" si="76"/>
        <v>West</v>
      </c>
      <c r="S705" t="s">
        <v>53</v>
      </c>
      <c r="T705" t="str">
        <f t="shared" si="74"/>
        <v>Aug</v>
      </c>
      <c r="U705" t="str">
        <f t="shared" si="75"/>
        <v>Q3</v>
      </c>
      <c r="V705">
        <v>2017</v>
      </c>
    </row>
    <row r="706" spans="1:22">
      <c r="A706">
        <v>10805</v>
      </c>
      <c r="B706" t="s">
        <v>64</v>
      </c>
      <c r="C706">
        <f>1/COUNTIFS(SalesTable[SALES_REP],SalesTable[[#This Row],[SALES_REP]])</f>
        <v>1.4492753623188406E-2</v>
      </c>
      <c r="D706" t="s">
        <v>65</v>
      </c>
      <c r="E706" t="s">
        <v>42</v>
      </c>
      <c r="F706" t="str">
        <f t="shared" ref="F706:F769" si="77">PROPER(E706)</f>
        <v>Hero</v>
      </c>
      <c r="G706">
        <f>1/COUNTIFS(SalesTable[[BRANDS ]],SalesTable[[#This Row],[BRANDS ]])</f>
        <v>6.7114093959731542E-3</v>
      </c>
      <c r="H706">
        <v>150</v>
      </c>
      <c r="I706">
        <v>200</v>
      </c>
      <c r="J706">
        <v>976</v>
      </c>
      <c r="K706">
        <v>195200</v>
      </c>
      <c r="L706">
        <v>48800</v>
      </c>
      <c r="M706">
        <f t="shared" ref="M706:M769" si="78">L706/K706</f>
        <v>0.25</v>
      </c>
      <c r="N706">
        <f t="shared" ref="N706:N769" si="79">SUM(K706,L706)</f>
        <v>244000</v>
      </c>
      <c r="O706" t="s">
        <v>43</v>
      </c>
      <c r="P706" t="str">
        <f t="shared" ref="P706:P769" si="80">IF(O706 = "Ghana", "Anglophone", IF(O706= "Nigeria", "Anglophone", "Francophone"))</f>
        <v>Francophone</v>
      </c>
      <c r="Q706" t="s">
        <v>32</v>
      </c>
      <c r="R706" t="str">
        <f t="shared" si="76"/>
        <v>South South</v>
      </c>
      <c r="S706" t="s">
        <v>56</v>
      </c>
      <c r="T706" t="str">
        <f t="shared" ref="T706:T769" si="81">LEFT(S706, 3)</f>
        <v>Sep</v>
      </c>
      <c r="U706" t="str">
        <f t="shared" ref="U706:U769" si="82">IF(S706="October","Q4",IF(S706="November","Q4",IF(S706="December","Q4",IF(S706="September", "Q3",IF(S706="August", "Q3", IF(S706="July", "Q3",IF(S706="June", "Q2",IF(S706="May", "Q2", IF(S706="April", "Q2","Q1")))))))))</f>
        <v>Q3</v>
      </c>
      <c r="V706">
        <v>2018</v>
      </c>
    </row>
    <row r="707" spans="1:22">
      <c r="A707">
        <v>10806</v>
      </c>
      <c r="B707" t="s">
        <v>34</v>
      </c>
      <c r="C707">
        <f>1/COUNTIFS(SalesTable[SALES_REP],SalesTable[[#This Row],[SALES_REP]])</f>
        <v>5.3763440860215058E-3</v>
      </c>
      <c r="D707" t="s">
        <v>35</v>
      </c>
      <c r="E707" t="s">
        <v>46</v>
      </c>
      <c r="F707" t="str">
        <f t="shared" si="77"/>
        <v>Beta Malt</v>
      </c>
      <c r="G707">
        <f>1/COUNTIFS(SalesTable[[BRANDS ]],SalesTable[[#This Row],[BRANDS ]])</f>
        <v>6.7114093959731542E-3</v>
      </c>
      <c r="H707">
        <v>80</v>
      </c>
      <c r="I707">
        <v>150</v>
      </c>
      <c r="J707">
        <v>914</v>
      </c>
      <c r="K707">
        <v>137100</v>
      </c>
      <c r="L707">
        <v>63980</v>
      </c>
      <c r="M707">
        <f t="shared" si="78"/>
        <v>0.46666666666666667</v>
      </c>
      <c r="N707">
        <f t="shared" si="79"/>
        <v>201080</v>
      </c>
      <c r="O707" t="s">
        <v>19</v>
      </c>
      <c r="P707" t="str">
        <f t="shared" si="80"/>
        <v>Anglophone</v>
      </c>
      <c r="Q707" t="s">
        <v>38</v>
      </c>
      <c r="R707" t="str">
        <f t="shared" ref="R707:R770" si="83">IF(Q707="Southeast","South East",IF(Q707="west","West",IF(Q707="southsouth","South South",IF(Q707="northwest","North West",IF(Q707="northeast","North East","North Central")))))</f>
        <v>North West</v>
      </c>
      <c r="S707" t="s">
        <v>59</v>
      </c>
      <c r="T707" t="str">
        <f t="shared" si="81"/>
        <v>Oct</v>
      </c>
      <c r="U707" t="str">
        <f t="shared" si="82"/>
        <v>Q4</v>
      </c>
      <c r="V707">
        <v>2017</v>
      </c>
    </row>
    <row r="708" spans="1:22">
      <c r="A708">
        <v>10807</v>
      </c>
      <c r="B708" t="s">
        <v>28</v>
      </c>
      <c r="C708">
        <f>1/COUNTIFS(SalesTable[SALES_REP],SalesTable[[#This Row],[SALES_REP]])</f>
        <v>9.3457943925233638E-3</v>
      </c>
      <c r="D708" t="s">
        <v>29</v>
      </c>
      <c r="E708" t="s">
        <v>51</v>
      </c>
      <c r="F708" t="str">
        <f t="shared" si="77"/>
        <v>Grand Malt</v>
      </c>
      <c r="G708">
        <f>1/COUNTIFS(SalesTable[[BRANDS ]],SalesTable[[#This Row],[BRANDS ]])</f>
        <v>6.7114093959731542E-3</v>
      </c>
      <c r="H708">
        <v>90</v>
      </c>
      <c r="I708">
        <v>150</v>
      </c>
      <c r="J708">
        <v>821</v>
      </c>
      <c r="K708">
        <v>123150</v>
      </c>
      <c r="L708">
        <v>49260</v>
      </c>
      <c r="M708">
        <f t="shared" si="78"/>
        <v>0.4</v>
      </c>
      <c r="N708">
        <f t="shared" si="79"/>
        <v>172410</v>
      </c>
      <c r="O708" t="s">
        <v>25</v>
      </c>
      <c r="P708" t="str">
        <f t="shared" si="80"/>
        <v>Anglophone</v>
      </c>
      <c r="Q708" t="s">
        <v>44</v>
      </c>
      <c r="R708" t="str">
        <f t="shared" si="83"/>
        <v>North Central</v>
      </c>
      <c r="S708" t="s">
        <v>62</v>
      </c>
      <c r="T708" t="str">
        <f t="shared" si="81"/>
        <v>Nov</v>
      </c>
      <c r="U708" t="str">
        <f t="shared" si="82"/>
        <v>Q4</v>
      </c>
      <c r="V708">
        <v>2017</v>
      </c>
    </row>
    <row r="709" spans="1:22">
      <c r="A709">
        <v>10808</v>
      </c>
      <c r="B709" t="s">
        <v>16</v>
      </c>
      <c r="C709">
        <f>1/COUNTIFS(SalesTable[SALES_REP],SalesTable[[#This Row],[SALES_REP]])</f>
        <v>7.3529411764705881E-3</v>
      </c>
      <c r="D709" t="s">
        <v>17</v>
      </c>
      <c r="E709" t="s">
        <v>18</v>
      </c>
      <c r="F709" t="str">
        <f t="shared" si="77"/>
        <v>Trophy</v>
      </c>
      <c r="G709">
        <f>1/COUNTIFS(SalesTable[[BRANDS ]],SalesTable[[#This Row],[BRANDS ]])</f>
        <v>6.6666666666666671E-3</v>
      </c>
      <c r="H709">
        <v>150</v>
      </c>
      <c r="I709">
        <v>200</v>
      </c>
      <c r="J709">
        <v>804</v>
      </c>
      <c r="K709">
        <v>160800</v>
      </c>
      <c r="L709">
        <v>40200</v>
      </c>
      <c r="M709">
        <f t="shared" si="78"/>
        <v>0.25</v>
      </c>
      <c r="N709">
        <f t="shared" si="79"/>
        <v>201000</v>
      </c>
      <c r="O709" t="s">
        <v>31</v>
      </c>
      <c r="P709" t="str">
        <f t="shared" si="80"/>
        <v>Francophone</v>
      </c>
      <c r="Q709" t="s">
        <v>47</v>
      </c>
      <c r="R709" t="str">
        <f t="shared" si="83"/>
        <v>North Central</v>
      </c>
      <c r="S709" t="s">
        <v>63</v>
      </c>
      <c r="T709" t="str">
        <f t="shared" si="81"/>
        <v>Dec</v>
      </c>
      <c r="U709" t="str">
        <f t="shared" si="82"/>
        <v>Q4</v>
      </c>
      <c r="V709">
        <v>2017</v>
      </c>
    </row>
    <row r="710" spans="1:22">
      <c r="A710">
        <v>10809</v>
      </c>
      <c r="B710" t="s">
        <v>40</v>
      </c>
      <c r="C710">
        <f>1/COUNTIFS(SalesTable[SALES_REP],SalesTable[[#This Row],[SALES_REP]])</f>
        <v>9.3457943925233638E-3</v>
      </c>
      <c r="D710" t="s">
        <v>41</v>
      </c>
      <c r="E710" t="s">
        <v>24</v>
      </c>
      <c r="F710" t="str">
        <f t="shared" si="77"/>
        <v>Budweiser</v>
      </c>
      <c r="G710">
        <f>1/COUNTIFS(SalesTable[[BRANDS ]],SalesTable[[#This Row],[BRANDS ]])</f>
        <v>6.6666666666666671E-3</v>
      </c>
      <c r="H710">
        <v>250</v>
      </c>
      <c r="I710">
        <v>500</v>
      </c>
      <c r="J710">
        <v>946</v>
      </c>
      <c r="K710">
        <v>473000</v>
      </c>
      <c r="L710">
        <v>236500</v>
      </c>
      <c r="M710">
        <f t="shared" si="78"/>
        <v>0.5</v>
      </c>
      <c r="N710">
        <f t="shared" si="79"/>
        <v>709500</v>
      </c>
      <c r="O710" t="s">
        <v>37</v>
      </c>
      <c r="P710" t="str">
        <f t="shared" si="80"/>
        <v>Francophone</v>
      </c>
      <c r="Q710" t="s">
        <v>20</v>
      </c>
      <c r="R710" t="str">
        <f t="shared" si="83"/>
        <v>South East</v>
      </c>
      <c r="S710" t="s">
        <v>21</v>
      </c>
      <c r="T710" t="str">
        <f t="shared" si="81"/>
        <v>Jan</v>
      </c>
      <c r="U710" t="str">
        <f t="shared" si="82"/>
        <v>Q1</v>
      </c>
      <c r="V710">
        <v>2017</v>
      </c>
    </row>
    <row r="711" spans="1:22">
      <c r="A711">
        <v>10810</v>
      </c>
      <c r="B711" t="s">
        <v>57</v>
      </c>
      <c r="C711">
        <f>1/COUNTIFS(SalesTable[SALES_REP],SalesTable[[#This Row],[SALES_REP]])</f>
        <v>2.0408163265306121E-2</v>
      </c>
      <c r="D711" t="s">
        <v>58</v>
      </c>
      <c r="E711" t="s">
        <v>30</v>
      </c>
      <c r="F711" t="str">
        <f t="shared" si="77"/>
        <v>Castle Lite</v>
      </c>
      <c r="G711">
        <f>1/COUNTIFS(SalesTable[[BRANDS ]],SalesTable[[#This Row],[BRANDS ]])</f>
        <v>6.6666666666666671E-3</v>
      </c>
      <c r="H711">
        <v>180</v>
      </c>
      <c r="I711">
        <v>450</v>
      </c>
      <c r="J711">
        <v>997</v>
      </c>
      <c r="K711">
        <v>448650</v>
      </c>
      <c r="L711">
        <v>269190</v>
      </c>
      <c r="M711">
        <f t="shared" si="78"/>
        <v>0.6</v>
      </c>
      <c r="N711">
        <f t="shared" si="79"/>
        <v>717840</v>
      </c>
      <c r="O711" t="s">
        <v>43</v>
      </c>
      <c r="P711" t="str">
        <f t="shared" si="80"/>
        <v>Francophone</v>
      </c>
      <c r="Q711" t="s">
        <v>26</v>
      </c>
      <c r="R711" t="str">
        <f t="shared" si="83"/>
        <v>West</v>
      </c>
      <c r="S711" t="s">
        <v>27</v>
      </c>
      <c r="T711" t="str">
        <f t="shared" si="81"/>
        <v>Feb</v>
      </c>
      <c r="U711" t="str">
        <f t="shared" si="82"/>
        <v>Q1</v>
      </c>
      <c r="V711">
        <v>2019</v>
      </c>
    </row>
    <row r="712" spans="1:22">
      <c r="A712">
        <v>10811</v>
      </c>
      <c r="B712" t="s">
        <v>22</v>
      </c>
      <c r="C712">
        <f>1/COUNTIFS(SalesTable[SALES_REP],SalesTable[[#This Row],[SALES_REP]])</f>
        <v>8.4745762711864406E-3</v>
      </c>
      <c r="D712" t="s">
        <v>23</v>
      </c>
      <c r="E712" t="s">
        <v>36</v>
      </c>
      <c r="F712" t="str">
        <f t="shared" si="77"/>
        <v>Eagle Lager</v>
      </c>
      <c r="G712">
        <f>1/COUNTIFS(SalesTable[[BRANDS ]],SalesTable[[#This Row],[BRANDS ]])</f>
        <v>6.6666666666666671E-3</v>
      </c>
      <c r="H712">
        <v>170</v>
      </c>
      <c r="I712">
        <v>250</v>
      </c>
      <c r="J712">
        <v>770</v>
      </c>
      <c r="K712">
        <v>192500</v>
      </c>
      <c r="L712">
        <v>61600</v>
      </c>
      <c r="M712">
        <f t="shared" si="78"/>
        <v>0.32</v>
      </c>
      <c r="N712">
        <f t="shared" si="79"/>
        <v>254100</v>
      </c>
      <c r="O712" t="s">
        <v>19</v>
      </c>
      <c r="P712" t="str">
        <f t="shared" si="80"/>
        <v>Anglophone</v>
      </c>
      <c r="Q712" t="s">
        <v>32</v>
      </c>
      <c r="R712" t="str">
        <f t="shared" si="83"/>
        <v>South South</v>
      </c>
      <c r="S712" t="s">
        <v>33</v>
      </c>
      <c r="T712" t="str">
        <f t="shared" si="81"/>
        <v>Mar</v>
      </c>
      <c r="U712" t="str">
        <f t="shared" si="82"/>
        <v>Q1</v>
      </c>
      <c r="V712">
        <v>2019</v>
      </c>
    </row>
    <row r="713" spans="1:22">
      <c r="A713">
        <v>10812</v>
      </c>
      <c r="B713" t="s">
        <v>22</v>
      </c>
      <c r="C713">
        <f>1/COUNTIFS(SalesTable[SALES_REP],SalesTable[[#This Row],[SALES_REP]])</f>
        <v>8.4745762711864406E-3</v>
      </c>
      <c r="D713" t="s">
        <v>23</v>
      </c>
      <c r="E713" t="s">
        <v>42</v>
      </c>
      <c r="F713" t="str">
        <f t="shared" si="77"/>
        <v>Hero</v>
      </c>
      <c r="G713">
        <f>1/COUNTIFS(SalesTable[[BRANDS ]],SalesTable[[#This Row],[BRANDS ]])</f>
        <v>6.7114093959731542E-3</v>
      </c>
      <c r="H713">
        <v>150</v>
      </c>
      <c r="I713">
        <v>200</v>
      </c>
      <c r="J713">
        <v>901</v>
      </c>
      <c r="K713">
        <v>180200</v>
      </c>
      <c r="L713">
        <v>45050</v>
      </c>
      <c r="M713">
        <f t="shared" si="78"/>
        <v>0.25</v>
      </c>
      <c r="N713">
        <f t="shared" si="79"/>
        <v>225250</v>
      </c>
      <c r="O713" t="s">
        <v>25</v>
      </c>
      <c r="P713" t="str">
        <f t="shared" si="80"/>
        <v>Anglophone</v>
      </c>
      <c r="Q713" t="s">
        <v>38</v>
      </c>
      <c r="R713" t="str">
        <f t="shared" si="83"/>
        <v>North West</v>
      </c>
      <c r="S713" t="s">
        <v>39</v>
      </c>
      <c r="T713" t="str">
        <f t="shared" si="81"/>
        <v>Apr</v>
      </c>
      <c r="U713" t="str">
        <f t="shared" si="82"/>
        <v>Q2</v>
      </c>
      <c r="V713">
        <v>2017</v>
      </c>
    </row>
    <row r="714" spans="1:22">
      <c r="A714">
        <v>10813</v>
      </c>
      <c r="B714" t="s">
        <v>66</v>
      </c>
      <c r="C714">
        <f>1/COUNTIFS(SalesTable[SALES_REP],SalesTable[[#This Row],[SALES_REP]])</f>
        <v>1.4492753623188406E-2</v>
      </c>
      <c r="D714" t="s">
        <v>67</v>
      </c>
      <c r="E714" t="s">
        <v>46</v>
      </c>
      <c r="F714" t="str">
        <f t="shared" si="77"/>
        <v>Beta Malt</v>
      </c>
      <c r="G714">
        <f>1/COUNTIFS(SalesTable[[BRANDS ]],SalesTable[[#This Row],[BRANDS ]])</f>
        <v>6.7114093959731542E-3</v>
      </c>
      <c r="H714">
        <v>80</v>
      </c>
      <c r="I714">
        <v>150</v>
      </c>
      <c r="J714">
        <v>719</v>
      </c>
      <c r="K714">
        <v>107850</v>
      </c>
      <c r="L714">
        <v>50330</v>
      </c>
      <c r="M714">
        <f t="shared" si="78"/>
        <v>0.46666666666666667</v>
      </c>
      <c r="N714">
        <f t="shared" si="79"/>
        <v>158180</v>
      </c>
      <c r="O714" t="s">
        <v>31</v>
      </c>
      <c r="P714" t="str">
        <f t="shared" si="80"/>
        <v>Francophone</v>
      </c>
      <c r="Q714" t="s">
        <v>44</v>
      </c>
      <c r="R714" t="str">
        <f t="shared" si="83"/>
        <v>North Central</v>
      </c>
      <c r="S714" t="s">
        <v>45</v>
      </c>
      <c r="T714" t="str">
        <f t="shared" si="81"/>
        <v>May</v>
      </c>
      <c r="U714" t="str">
        <f t="shared" si="82"/>
        <v>Q2</v>
      </c>
      <c r="V714">
        <v>2019</v>
      </c>
    </row>
    <row r="715" spans="1:22">
      <c r="A715">
        <v>10814</v>
      </c>
      <c r="B715" t="s">
        <v>34</v>
      </c>
      <c r="C715">
        <f>1/COUNTIFS(SalesTable[SALES_REP],SalesTable[[#This Row],[SALES_REP]])</f>
        <v>5.3763440860215058E-3</v>
      </c>
      <c r="D715" t="s">
        <v>35</v>
      </c>
      <c r="E715" t="s">
        <v>51</v>
      </c>
      <c r="F715" t="str">
        <f t="shared" si="77"/>
        <v>Grand Malt</v>
      </c>
      <c r="G715">
        <f>1/COUNTIFS(SalesTable[[BRANDS ]],SalesTable[[#This Row],[BRANDS ]])</f>
        <v>6.7114093959731542E-3</v>
      </c>
      <c r="H715">
        <v>90</v>
      </c>
      <c r="I715">
        <v>150</v>
      </c>
      <c r="J715">
        <v>933</v>
      </c>
      <c r="K715">
        <v>139950</v>
      </c>
      <c r="L715">
        <v>55980</v>
      </c>
      <c r="M715">
        <f t="shared" si="78"/>
        <v>0.4</v>
      </c>
      <c r="N715">
        <f t="shared" si="79"/>
        <v>195930</v>
      </c>
      <c r="O715" t="s">
        <v>37</v>
      </c>
      <c r="P715" t="str">
        <f t="shared" si="80"/>
        <v>Francophone</v>
      </c>
      <c r="Q715" t="s">
        <v>47</v>
      </c>
      <c r="R715" t="str">
        <f t="shared" si="83"/>
        <v>North Central</v>
      </c>
      <c r="S715" t="s">
        <v>48</v>
      </c>
      <c r="T715" t="str">
        <f t="shared" si="81"/>
        <v>Jun</v>
      </c>
      <c r="U715" t="str">
        <f t="shared" si="82"/>
        <v>Q2</v>
      </c>
      <c r="V715">
        <v>2018</v>
      </c>
    </row>
    <row r="716" spans="1:22">
      <c r="A716">
        <v>10815</v>
      </c>
      <c r="B716" t="s">
        <v>54</v>
      </c>
      <c r="C716">
        <f>1/COUNTIFS(SalesTable[SALES_REP],SalesTable[[#This Row],[SALES_REP]])</f>
        <v>1.2658227848101266E-2</v>
      </c>
      <c r="D716" t="s">
        <v>55</v>
      </c>
      <c r="E716" t="s">
        <v>18</v>
      </c>
      <c r="F716" t="str">
        <f t="shared" si="77"/>
        <v>Trophy</v>
      </c>
      <c r="G716">
        <f>1/COUNTIFS(SalesTable[[BRANDS ]],SalesTable[[#This Row],[BRANDS ]])</f>
        <v>6.6666666666666671E-3</v>
      </c>
      <c r="H716">
        <v>150</v>
      </c>
      <c r="I716">
        <v>200</v>
      </c>
      <c r="J716">
        <v>992</v>
      </c>
      <c r="K716">
        <v>198400</v>
      </c>
      <c r="L716">
        <v>49600</v>
      </c>
      <c r="M716">
        <f t="shared" si="78"/>
        <v>0.25</v>
      </c>
      <c r="N716">
        <f t="shared" si="79"/>
        <v>248000</v>
      </c>
      <c r="O716" t="s">
        <v>43</v>
      </c>
      <c r="P716" t="str">
        <f t="shared" si="80"/>
        <v>Francophone</v>
      </c>
      <c r="Q716" t="s">
        <v>20</v>
      </c>
      <c r="R716" t="str">
        <f t="shared" si="83"/>
        <v>South East</v>
      </c>
      <c r="S716" t="s">
        <v>52</v>
      </c>
      <c r="T716" t="str">
        <f t="shared" si="81"/>
        <v>Jul</v>
      </c>
      <c r="U716" t="str">
        <f t="shared" si="82"/>
        <v>Q3</v>
      </c>
      <c r="V716">
        <v>2017</v>
      </c>
    </row>
    <row r="717" spans="1:22">
      <c r="A717">
        <v>10816</v>
      </c>
      <c r="B717" t="s">
        <v>66</v>
      </c>
      <c r="C717">
        <f>1/COUNTIFS(SalesTable[SALES_REP],SalesTable[[#This Row],[SALES_REP]])</f>
        <v>1.4492753623188406E-2</v>
      </c>
      <c r="D717" t="s">
        <v>67</v>
      </c>
      <c r="E717" t="s">
        <v>24</v>
      </c>
      <c r="F717" t="str">
        <f t="shared" si="77"/>
        <v>Budweiser</v>
      </c>
      <c r="G717">
        <f>1/COUNTIFS(SalesTable[[BRANDS ]],SalesTable[[#This Row],[BRANDS ]])</f>
        <v>6.6666666666666671E-3</v>
      </c>
      <c r="H717">
        <v>250</v>
      </c>
      <c r="I717">
        <v>500</v>
      </c>
      <c r="J717">
        <v>818</v>
      </c>
      <c r="K717">
        <v>409000</v>
      </c>
      <c r="L717">
        <v>204500</v>
      </c>
      <c r="M717">
        <f t="shared" si="78"/>
        <v>0.5</v>
      </c>
      <c r="N717">
        <f t="shared" si="79"/>
        <v>613500</v>
      </c>
      <c r="O717" t="s">
        <v>19</v>
      </c>
      <c r="P717" t="str">
        <f t="shared" si="80"/>
        <v>Anglophone</v>
      </c>
      <c r="Q717" t="s">
        <v>26</v>
      </c>
      <c r="R717" t="str">
        <f t="shared" si="83"/>
        <v>West</v>
      </c>
      <c r="S717" t="s">
        <v>53</v>
      </c>
      <c r="T717" t="str">
        <f t="shared" si="81"/>
        <v>Aug</v>
      </c>
      <c r="U717" t="str">
        <f t="shared" si="82"/>
        <v>Q3</v>
      </c>
      <c r="V717">
        <v>2018</v>
      </c>
    </row>
    <row r="718" spans="1:22">
      <c r="A718">
        <v>10817</v>
      </c>
      <c r="B718" t="s">
        <v>28</v>
      </c>
      <c r="C718">
        <f>1/COUNTIFS(SalesTable[SALES_REP],SalesTable[[#This Row],[SALES_REP]])</f>
        <v>9.3457943925233638E-3</v>
      </c>
      <c r="D718" t="s">
        <v>29</v>
      </c>
      <c r="E718" t="s">
        <v>30</v>
      </c>
      <c r="F718" t="str">
        <f t="shared" si="77"/>
        <v>Castle Lite</v>
      </c>
      <c r="G718">
        <f>1/COUNTIFS(SalesTable[[BRANDS ]],SalesTable[[#This Row],[BRANDS ]])</f>
        <v>6.6666666666666671E-3</v>
      </c>
      <c r="H718">
        <v>180</v>
      </c>
      <c r="I718">
        <v>450</v>
      </c>
      <c r="J718">
        <v>828</v>
      </c>
      <c r="K718">
        <v>372600</v>
      </c>
      <c r="L718">
        <v>223560</v>
      </c>
      <c r="M718">
        <f t="shared" si="78"/>
        <v>0.6</v>
      </c>
      <c r="N718">
        <f t="shared" si="79"/>
        <v>596160</v>
      </c>
      <c r="O718" t="s">
        <v>25</v>
      </c>
      <c r="P718" t="str">
        <f t="shared" si="80"/>
        <v>Anglophone</v>
      </c>
      <c r="Q718" t="s">
        <v>32</v>
      </c>
      <c r="R718" t="str">
        <f t="shared" si="83"/>
        <v>South South</v>
      </c>
      <c r="S718" t="s">
        <v>56</v>
      </c>
      <c r="T718" t="str">
        <f t="shared" si="81"/>
        <v>Sep</v>
      </c>
      <c r="U718" t="str">
        <f t="shared" si="82"/>
        <v>Q3</v>
      </c>
      <c r="V718">
        <v>2017</v>
      </c>
    </row>
    <row r="719" spans="1:22">
      <c r="A719">
        <v>10818</v>
      </c>
      <c r="B719" t="s">
        <v>22</v>
      </c>
      <c r="C719">
        <f>1/COUNTIFS(SalesTable[SALES_REP],SalesTable[[#This Row],[SALES_REP]])</f>
        <v>8.4745762711864406E-3</v>
      </c>
      <c r="D719" t="s">
        <v>23</v>
      </c>
      <c r="E719" t="s">
        <v>36</v>
      </c>
      <c r="F719" t="str">
        <f t="shared" si="77"/>
        <v>Eagle Lager</v>
      </c>
      <c r="G719">
        <f>1/COUNTIFS(SalesTable[[BRANDS ]],SalesTable[[#This Row],[BRANDS ]])</f>
        <v>6.6666666666666671E-3</v>
      </c>
      <c r="H719">
        <v>170</v>
      </c>
      <c r="I719">
        <v>250</v>
      </c>
      <c r="J719">
        <v>758</v>
      </c>
      <c r="K719">
        <v>189500</v>
      </c>
      <c r="L719">
        <v>60640</v>
      </c>
      <c r="M719">
        <f t="shared" si="78"/>
        <v>0.32</v>
      </c>
      <c r="N719">
        <f t="shared" si="79"/>
        <v>250140</v>
      </c>
      <c r="O719" t="s">
        <v>31</v>
      </c>
      <c r="P719" t="str">
        <f t="shared" si="80"/>
        <v>Francophone</v>
      </c>
      <c r="Q719" t="s">
        <v>38</v>
      </c>
      <c r="R719" t="str">
        <f t="shared" si="83"/>
        <v>North West</v>
      </c>
      <c r="S719" t="s">
        <v>59</v>
      </c>
      <c r="T719" t="str">
        <f t="shared" si="81"/>
        <v>Oct</v>
      </c>
      <c r="U719" t="str">
        <f t="shared" si="82"/>
        <v>Q4</v>
      </c>
      <c r="V719">
        <v>2017</v>
      </c>
    </row>
    <row r="720" spans="1:22">
      <c r="A720">
        <v>10819</v>
      </c>
      <c r="B720" t="s">
        <v>28</v>
      </c>
      <c r="C720">
        <f>1/COUNTIFS(SalesTable[SALES_REP],SalesTable[[#This Row],[SALES_REP]])</f>
        <v>9.3457943925233638E-3</v>
      </c>
      <c r="D720" t="s">
        <v>29</v>
      </c>
      <c r="E720" t="s">
        <v>42</v>
      </c>
      <c r="F720" t="str">
        <f t="shared" si="77"/>
        <v>Hero</v>
      </c>
      <c r="G720">
        <f>1/COUNTIFS(SalesTable[[BRANDS ]],SalesTable[[#This Row],[BRANDS ]])</f>
        <v>6.7114093959731542E-3</v>
      </c>
      <c r="H720">
        <v>150</v>
      </c>
      <c r="I720">
        <v>200</v>
      </c>
      <c r="J720">
        <v>787</v>
      </c>
      <c r="K720">
        <v>157400</v>
      </c>
      <c r="L720">
        <v>39350</v>
      </c>
      <c r="M720">
        <f t="shared" si="78"/>
        <v>0.25</v>
      </c>
      <c r="N720">
        <f t="shared" si="79"/>
        <v>196750</v>
      </c>
      <c r="O720" t="s">
        <v>37</v>
      </c>
      <c r="P720" t="str">
        <f t="shared" si="80"/>
        <v>Francophone</v>
      </c>
      <c r="Q720" t="s">
        <v>44</v>
      </c>
      <c r="R720" t="str">
        <f t="shared" si="83"/>
        <v>North Central</v>
      </c>
      <c r="S720" t="s">
        <v>62</v>
      </c>
      <c r="T720" t="str">
        <f t="shared" si="81"/>
        <v>Nov</v>
      </c>
      <c r="U720" t="str">
        <f t="shared" si="82"/>
        <v>Q4</v>
      </c>
      <c r="V720">
        <v>2018</v>
      </c>
    </row>
    <row r="721" spans="1:22">
      <c r="A721">
        <v>10820</v>
      </c>
      <c r="B721" t="s">
        <v>49</v>
      </c>
      <c r="C721">
        <f>1/COUNTIFS(SalesTable[SALES_REP],SalesTable[[#This Row],[SALES_REP]])</f>
        <v>1.7241379310344827E-2</v>
      </c>
      <c r="D721" t="s">
        <v>50</v>
      </c>
      <c r="E721" t="s">
        <v>46</v>
      </c>
      <c r="F721" t="str">
        <f t="shared" si="77"/>
        <v>Beta Malt</v>
      </c>
      <c r="G721">
        <f>1/COUNTIFS(SalesTable[[BRANDS ]],SalesTable[[#This Row],[BRANDS ]])</f>
        <v>6.7114093959731542E-3</v>
      </c>
      <c r="H721">
        <v>80</v>
      </c>
      <c r="I721">
        <v>150</v>
      </c>
      <c r="J721">
        <v>929</v>
      </c>
      <c r="K721">
        <v>139350</v>
      </c>
      <c r="L721">
        <v>65030</v>
      </c>
      <c r="M721">
        <f t="shared" si="78"/>
        <v>0.46666666666666667</v>
      </c>
      <c r="N721">
        <f t="shared" si="79"/>
        <v>204380</v>
      </c>
      <c r="O721" t="s">
        <v>43</v>
      </c>
      <c r="P721" t="str">
        <f t="shared" si="80"/>
        <v>Francophone</v>
      </c>
      <c r="Q721" t="s">
        <v>47</v>
      </c>
      <c r="R721" t="str">
        <f t="shared" si="83"/>
        <v>North Central</v>
      </c>
      <c r="S721" t="s">
        <v>63</v>
      </c>
      <c r="T721" t="str">
        <f t="shared" si="81"/>
        <v>Dec</v>
      </c>
      <c r="U721" t="str">
        <f t="shared" si="82"/>
        <v>Q4</v>
      </c>
      <c r="V721">
        <v>2019</v>
      </c>
    </row>
    <row r="722" spans="1:22">
      <c r="A722">
        <v>10821</v>
      </c>
      <c r="B722" t="s">
        <v>40</v>
      </c>
      <c r="C722">
        <f>1/COUNTIFS(SalesTable[SALES_REP],SalesTable[[#This Row],[SALES_REP]])</f>
        <v>9.3457943925233638E-3</v>
      </c>
      <c r="D722" t="s">
        <v>41</v>
      </c>
      <c r="E722" t="s">
        <v>51</v>
      </c>
      <c r="F722" t="str">
        <f t="shared" si="77"/>
        <v>Grand Malt</v>
      </c>
      <c r="G722">
        <f>1/COUNTIFS(SalesTable[[BRANDS ]],SalesTable[[#This Row],[BRANDS ]])</f>
        <v>6.7114093959731542E-3</v>
      </c>
      <c r="H722">
        <v>90</v>
      </c>
      <c r="I722">
        <v>150</v>
      </c>
      <c r="J722">
        <v>785</v>
      </c>
      <c r="K722">
        <v>117750</v>
      </c>
      <c r="L722">
        <v>47100</v>
      </c>
      <c r="M722">
        <f t="shared" si="78"/>
        <v>0.4</v>
      </c>
      <c r="N722">
        <f t="shared" si="79"/>
        <v>164850</v>
      </c>
      <c r="O722" t="s">
        <v>19</v>
      </c>
      <c r="P722" t="str">
        <f t="shared" si="80"/>
        <v>Anglophone</v>
      </c>
      <c r="Q722" t="s">
        <v>20</v>
      </c>
      <c r="R722" t="str">
        <f t="shared" si="83"/>
        <v>South East</v>
      </c>
      <c r="S722" t="s">
        <v>21</v>
      </c>
      <c r="T722" t="str">
        <f t="shared" si="81"/>
        <v>Jan</v>
      </c>
      <c r="U722" t="str">
        <f t="shared" si="82"/>
        <v>Q1</v>
      </c>
      <c r="V722">
        <v>2019</v>
      </c>
    </row>
    <row r="723" spans="1:22">
      <c r="A723">
        <v>10822</v>
      </c>
      <c r="B723" t="s">
        <v>16</v>
      </c>
      <c r="C723">
        <f>1/COUNTIFS(SalesTable[SALES_REP],SalesTable[[#This Row],[SALES_REP]])</f>
        <v>7.3529411764705881E-3</v>
      </c>
      <c r="D723" t="s">
        <v>17</v>
      </c>
      <c r="E723" t="s">
        <v>18</v>
      </c>
      <c r="F723" t="str">
        <f t="shared" si="77"/>
        <v>Trophy</v>
      </c>
      <c r="G723">
        <f>1/COUNTIFS(SalesTable[[BRANDS ]],SalesTable[[#This Row],[BRANDS ]])</f>
        <v>6.6666666666666671E-3</v>
      </c>
      <c r="H723">
        <v>150</v>
      </c>
      <c r="I723">
        <v>200</v>
      </c>
      <c r="J723">
        <v>701</v>
      </c>
      <c r="K723">
        <v>140200</v>
      </c>
      <c r="L723">
        <v>35050</v>
      </c>
      <c r="M723">
        <f t="shared" si="78"/>
        <v>0.25</v>
      </c>
      <c r="N723">
        <f t="shared" si="79"/>
        <v>175250</v>
      </c>
      <c r="O723" t="s">
        <v>25</v>
      </c>
      <c r="P723" t="str">
        <f t="shared" si="80"/>
        <v>Anglophone</v>
      </c>
      <c r="Q723" t="s">
        <v>26</v>
      </c>
      <c r="R723" t="str">
        <f t="shared" si="83"/>
        <v>West</v>
      </c>
      <c r="S723" t="s">
        <v>27</v>
      </c>
      <c r="T723" t="str">
        <f t="shared" si="81"/>
        <v>Feb</v>
      </c>
      <c r="U723" t="str">
        <f t="shared" si="82"/>
        <v>Q1</v>
      </c>
      <c r="V723">
        <v>2017</v>
      </c>
    </row>
    <row r="724" spans="1:22">
      <c r="A724">
        <v>10823</v>
      </c>
      <c r="B724" t="s">
        <v>16</v>
      </c>
      <c r="C724">
        <f>1/COUNTIFS(SalesTable[SALES_REP],SalesTable[[#This Row],[SALES_REP]])</f>
        <v>7.3529411764705881E-3</v>
      </c>
      <c r="D724" t="s">
        <v>17</v>
      </c>
      <c r="E724" t="s">
        <v>24</v>
      </c>
      <c r="F724" t="str">
        <f t="shared" si="77"/>
        <v>Budweiser</v>
      </c>
      <c r="G724">
        <f>1/COUNTIFS(SalesTable[[BRANDS ]],SalesTable[[#This Row],[BRANDS ]])</f>
        <v>6.6666666666666671E-3</v>
      </c>
      <c r="H724">
        <v>250</v>
      </c>
      <c r="I724">
        <v>500</v>
      </c>
      <c r="J724">
        <v>757</v>
      </c>
      <c r="K724">
        <v>378500</v>
      </c>
      <c r="L724">
        <v>189250</v>
      </c>
      <c r="M724">
        <f t="shared" si="78"/>
        <v>0.5</v>
      </c>
      <c r="N724">
        <f t="shared" si="79"/>
        <v>567750</v>
      </c>
      <c r="O724" t="s">
        <v>31</v>
      </c>
      <c r="P724" t="str">
        <f t="shared" si="80"/>
        <v>Francophone</v>
      </c>
      <c r="Q724" t="s">
        <v>32</v>
      </c>
      <c r="R724" t="str">
        <f t="shared" si="83"/>
        <v>South South</v>
      </c>
      <c r="S724" t="s">
        <v>33</v>
      </c>
      <c r="T724" t="str">
        <f t="shared" si="81"/>
        <v>Mar</v>
      </c>
      <c r="U724" t="str">
        <f t="shared" si="82"/>
        <v>Q1</v>
      </c>
      <c r="V724">
        <v>2019</v>
      </c>
    </row>
    <row r="725" spans="1:22">
      <c r="A725">
        <v>10824</v>
      </c>
      <c r="B725" t="s">
        <v>40</v>
      </c>
      <c r="C725">
        <f>1/COUNTIFS(SalesTable[SALES_REP],SalesTable[[#This Row],[SALES_REP]])</f>
        <v>9.3457943925233638E-3</v>
      </c>
      <c r="D725" t="s">
        <v>41</v>
      </c>
      <c r="E725" t="s">
        <v>30</v>
      </c>
      <c r="F725" t="str">
        <f t="shared" si="77"/>
        <v>Castle Lite</v>
      </c>
      <c r="G725">
        <f>1/COUNTIFS(SalesTable[[BRANDS ]],SalesTable[[#This Row],[BRANDS ]])</f>
        <v>6.6666666666666671E-3</v>
      </c>
      <c r="H725">
        <v>180</v>
      </c>
      <c r="I725">
        <v>450</v>
      </c>
      <c r="J725">
        <v>810</v>
      </c>
      <c r="K725">
        <v>364500</v>
      </c>
      <c r="L725">
        <v>218700</v>
      </c>
      <c r="M725">
        <f t="shared" si="78"/>
        <v>0.6</v>
      </c>
      <c r="N725">
        <f t="shared" si="79"/>
        <v>583200</v>
      </c>
      <c r="O725" t="s">
        <v>37</v>
      </c>
      <c r="P725" t="str">
        <f t="shared" si="80"/>
        <v>Francophone</v>
      </c>
      <c r="Q725" t="s">
        <v>38</v>
      </c>
      <c r="R725" t="str">
        <f t="shared" si="83"/>
        <v>North West</v>
      </c>
      <c r="S725" t="s">
        <v>39</v>
      </c>
      <c r="T725" t="str">
        <f t="shared" si="81"/>
        <v>Apr</v>
      </c>
      <c r="U725" t="str">
        <f t="shared" si="82"/>
        <v>Q2</v>
      </c>
      <c r="V725">
        <v>2019</v>
      </c>
    </row>
    <row r="726" spans="1:22">
      <c r="A726">
        <v>10825</v>
      </c>
      <c r="B726" t="s">
        <v>34</v>
      </c>
      <c r="C726">
        <f>1/COUNTIFS(SalesTable[SALES_REP],SalesTable[[#This Row],[SALES_REP]])</f>
        <v>5.3763440860215058E-3</v>
      </c>
      <c r="D726" t="s">
        <v>35</v>
      </c>
      <c r="E726" t="s">
        <v>36</v>
      </c>
      <c r="F726" t="str">
        <f t="shared" si="77"/>
        <v>Eagle Lager</v>
      </c>
      <c r="G726">
        <f>1/COUNTIFS(SalesTable[[BRANDS ]],SalesTable[[#This Row],[BRANDS ]])</f>
        <v>6.6666666666666671E-3</v>
      </c>
      <c r="H726">
        <v>170</v>
      </c>
      <c r="I726">
        <v>250</v>
      </c>
      <c r="J726">
        <v>874</v>
      </c>
      <c r="K726">
        <v>218500</v>
      </c>
      <c r="L726">
        <v>69920</v>
      </c>
      <c r="M726">
        <f t="shared" si="78"/>
        <v>0.32</v>
      </c>
      <c r="N726">
        <f t="shared" si="79"/>
        <v>288420</v>
      </c>
      <c r="O726" t="s">
        <v>43</v>
      </c>
      <c r="P726" t="str">
        <f t="shared" si="80"/>
        <v>Francophone</v>
      </c>
      <c r="Q726" t="s">
        <v>44</v>
      </c>
      <c r="R726" t="str">
        <f t="shared" si="83"/>
        <v>North Central</v>
      </c>
      <c r="S726" t="s">
        <v>45</v>
      </c>
      <c r="T726" t="str">
        <f t="shared" si="81"/>
        <v>May</v>
      </c>
      <c r="U726" t="str">
        <f t="shared" si="82"/>
        <v>Q2</v>
      </c>
      <c r="V726">
        <v>2017</v>
      </c>
    </row>
    <row r="727" spans="1:22">
      <c r="A727">
        <v>10826</v>
      </c>
      <c r="B727" t="s">
        <v>54</v>
      </c>
      <c r="C727">
        <f>1/COUNTIFS(SalesTable[SALES_REP],SalesTable[[#This Row],[SALES_REP]])</f>
        <v>1.2658227848101266E-2</v>
      </c>
      <c r="D727" t="s">
        <v>55</v>
      </c>
      <c r="E727" t="s">
        <v>42</v>
      </c>
      <c r="F727" t="str">
        <f t="shared" si="77"/>
        <v>Hero</v>
      </c>
      <c r="G727">
        <f>1/COUNTIFS(SalesTable[[BRANDS ]],SalesTable[[#This Row],[BRANDS ]])</f>
        <v>6.7114093959731542E-3</v>
      </c>
      <c r="H727">
        <v>150</v>
      </c>
      <c r="I727">
        <v>200</v>
      </c>
      <c r="J727">
        <v>820</v>
      </c>
      <c r="K727">
        <v>164000</v>
      </c>
      <c r="L727">
        <v>41000</v>
      </c>
      <c r="M727">
        <f t="shared" si="78"/>
        <v>0.25</v>
      </c>
      <c r="N727">
        <f t="shared" si="79"/>
        <v>205000</v>
      </c>
      <c r="O727" t="s">
        <v>19</v>
      </c>
      <c r="P727" t="str">
        <f t="shared" si="80"/>
        <v>Anglophone</v>
      </c>
      <c r="Q727" t="s">
        <v>47</v>
      </c>
      <c r="R727" t="str">
        <f t="shared" si="83"/>
        <v>North Central</v>
      </c>
      <c r="S727" t="s">
        <v>48</v>
      </c>
      <c r="T727" t="str">
        <f t="shared" si="81"/>
        <v>Jun</v>
      </c>
      <c r="U727" t="str">
        <f t="shared" si="82"/>
        <v>Q2</v>
      </c>
      <c r="V727">
        <v>2018</v>
      </c>
    </row>
    <row r="728" spans="1:22">
      <c r="A728">
        <v>10827</v>
      </c>
      <c r="B728" t="s">
        <v>66</v>
      </c>
      <c r="C728">
        <f>1/COUNTIFS(SalesTable[SALES_REP],SalesTable[[#This Row],[SALES_REP]])</f>
        <v>1.4492753623188406E-2</v>
      </c>
      <c r="D728" t="s">
        <v>67</v>
      </c>
      <c r="E728" t="s">
        <v>46</v>
      </c>
      <c r="F728" t="str">
        <f t="shared" si="77"/>
        <v>Beta Malt</v>
      </c>
      <c r="G728">
        <f>1/COUNTIFS(SalesTable[[BRANDS ]],SalesTable[[#This Row],[BRANDS ]])</f>
        <v>6.7114093959731542E-3</v>
      </c>
      <c r="H728">
        <v>80</v>
      </c>
      <c r="I728">
        <v>150</v>
      </c>
      <c r="J728">
        <v>874</v>
      </c>
      <c r="K728">
        <v>131100</v>
      </c>
      <c r="L728">
        <v>61180</v>
      </c>
      <c r="M728">
        <f t="shared" si="78"/>
        <v>0.46666666666666667</v>
      </c>
      <c r="N728">
        <f t="shared" si="79"/>
        <v>192280</v>
      </c>
      <c r="O728" t="s">
        <v>25</v>
      </c>
      <c r="P728" t="str">
        <f t="shared" si="80"/>
        <v>Anglophone</v>
      </c>
      <c r="Q728" t="s">
        <v>20</v>
      </c>
      <c r="R728" t="str">
        <f t="shared" si="83"/>
        <v>South East</v>
      </c>
      <c r="S728" t="s">
        <v>52</v>
      </c>
      <c r="T728" t="str">
        <f t="shared" si="81"/>
        <v>Jul</v>
      </c>
      <c r="U728" t="str">
        <f t="shared" si="82"/>
        <v>Q3</v>
      </c>
      <c r="V728">
        <v>2018</v>
      </c>
    </row>
    <row r="729" spans="1:22">
      <c r="A729">
        <v>10828</v>
      </c>
      <c r="B729" t="s">
        <v>28</v>
      </c>
      <c r="C729">
        <f>1/COUNTIFS(SalesTable[SALES_REP],SalesTable[[#This Row],[SALES_REP]])</f>
        <v>9.3457943925233638E-3</v>
      </c>
      <c r="D729" t="s">
        <v>29</v>
      </c>
      <c r="E729" t="s">
        <v>51</v>
      </c>
      <c r="F729" t="str">
        <f t="shared" si="77"/>
        <v>Grand Malt</v>
      </c>
      <c r="G729">
        <f>1/COUNTIFS(SalesTable[[BRANDS ]],SalesTable[[#This Row],[BRANDS ]])</f>
        <v>6.7114093959731542E-3</v>
      </c>
      <c r="H729">
        <v>90</v>
      </c>
      <c r="I729">
        <v>150</v>
      </c>
      <c r="J729">
        <v>958</v>
      </c>
      <c r="K729">
        <v>143700</v>
      </c>
      <c r="L729">
        <v>57480</v>
      </c>
      <c r="M729">
        <f t="shared" si="78"/>
        <v>0.4</v>
      </c>
      <c r="N729">
        <f t="shared" si="79"/>
        <v>201180</v>
      </c>
      <c r="O729" t="s">
        <v>31</v>
      </c>
      <c r="P729" t="str">
        <f t="shared" si="80"/>
        <v>Francophone</v>
      </c>
      <c r="Q729" t="s">
        <v>26</v>
      </c>
      <c r="R729" t="str">
        <f t="shared" si="83"/>
        <v>West</v>
      </c>
      <c r="S729" t="s">
        <v>53</v>
      </c>
      <c r="T729" t="str">
        <f t="shared" si="81"/>
        <v>Aug</v>
      </c>
      <c r="U729" t="str">
        <f t="shared" si="82"/>
        <v>Q3</v>
      </c>
      <c r="V729">
        <v>2019</v>
      </c>
    </row>
    <row r="730" spans="1:22">
      <c r="A730">
        <v>10829</v>
      </c>
      <c r="B730" t="s">
        <v>22</v>
      </c>
      <c r="C730">
        <f>1/COUNTIFS(SalesTable[SALES_REP],SalesTable[[#This Row],[SALES_REP]])</f>
        <v>8.4745762711864406E-3</v>
      </c>
      <c r="D730" t="s">
        <v>23</v>
      </c>
      <c r="E730" t="s">
        <v>18</v>
      </c>
      <c r="F730" t="str">
        <f t="shared" si="77"/>
        <v>Trophy</v>
      </c>
      <c r="G730">
        <f>1/COUNTIFS(SalesTable[[BRANDS ]],SalesTable[[#This Row],[BRANDS ]])</f>
        <v>6.6666666666666671E-3</v>
      </c>
      <c r="H730">
        <v>150</v>
      </c>
      <c r="I730">
        <v>200</v>
      </c>
      <c r="J730">
        <v>742</v>
      </c>
      <c r="K730">
        <v>148400</v>
      </c>
      <c r="L730">
        <v>37100</v>
      </c>
      <c r="M730">
        <f t="shared" si="78"/>
        <v>0.25</v>
      </c>
      <c r="N730">
        <f t="shared" si="79"/>
        <v>185500</v>
      </c>
      <c r="O730" t="s">
        <v>37</v>
      </c>
      <c r="P730" t="str">
        <f t="shared" si="80"/>
        <v>Francophone</v>
      </c>
      <c r="Q730" t="s">
        <v>32</v>
      </c>
      <c r="R730" t="str">
        <f t="shared" si="83"/>
        <v>South South</v>
      </c>
      <c r="S730" t="s">
        <v>56</v>
      </c>
      <c r="T730" t="str">
        <f t="shared" si="81"/>
        <v>Sep</v>
      </c>
      <c r="U730" t="str">
        <f t="shared" si="82"/>
        <v>Q3</v>
      </c>
      <c r="V730">
        <v>2018</v>
      </c>
    </row>
    <row r="731" spans="1:22">
      <c r="A731">
        <v>10830</v>
      </c>
      <c r="B731" t="s">
        <v>28</v>
      </c>
      <c r="C731">
        <f>1/COUNTIFS(SalesTable[SALES_REP],SalesTable[[#This Row],[SALES_REP]])</f>
        <v>9.3457943925233638E-3</v>
      </c>
      <c r="D731" t="s">
        <v>29</v>
      </c>
      <c r="E731" t="s">
        <v>24</v>
      </c>
      <c r="F731" t="str">
        <f t="shared" si="77"/>
        <v>Budweiser</v>
      </c>
      <c r="G731">
        <f>1/COUNTIFS(SalesTable[[BRANDS ]],SalesTable[[#This Row],[BRANDS ]])</f>
        <v>6.6666666666666671E-3</v>
      </c>
      <c r="H731">
        <v>250</v>
      </c>
      <c r="I731">
        <v>500</v>
      </c>
      <c r="J731">
        <v>973</v>
      </c>
      <c r="K731">
        <v>486500</v>
      </c>
      <c r="L731">
        <v>243250</v>
      </c>
      <c r="M731">
        <f t="shared" si="78"/>
        <v>0.5</v>
      </c>
      <c r="N731">
        <f t="shared" si="79"/>
        <v>729750</v>
      </c>
      <c r="O731" t="s">
        <v>43</v>
      </c>
      <c r="P731" t="str">
        <f t="shared" si="80"/>
        <v>Francophone</v>
      </c>
      <c r="Q731" t="s">
        <v>38</v>
      </c>
      <c r="R731" t="str">
        <f t="shared" si="83"/>
        <v>North West</v>
      </c>
      <c r="S731" t="s">
        <v>59</v>
      </c>
      <c r="T731" t="str">
        <f t="shared" si="81"/>
        <v>Oct</v>
      </c>
      <c r="U731" t="str">
        <f t="shared" si="82"/>
        <v>Q4</v>
      </c>
      <c r="V731">
        <v>2018</v>
      </c>
    </row>
    <row r="732" spans="1:22">
      <c r="A732">
        <v>10831</v>
      </c>
      <c r="B732" t="s">
        <v>49</v>
      </c>
      <c r="C732">
        <f>1/COUNTIFS(SalesTable[SALES_REP],SalesTable[[#This Row],[SALES_REP]])</f>
        <v>1.7241379310344827E-2</v>
      </c>
      <c r="D732" t="s">
        <v>50</v>
      </c>
      <c r="E732" t="s">
        <v>30</v>
      </c>
      <c r="F732" t="str">
        <f t="shared" si="77"/>
        <v>Castle Lite</v>
      </c>
      <c r="G732">
        <f>1/COUNTIFS(SalesTable[[BRANDS ]],SalesTable[[#This Row],[BRANDS ]])</f>
        <v>6.6666666666666671E-3</v>
      </c>
      <c r="H732">
        <v>180</v>
      </c>
      <c r="I732">
        <v>450</v>
      </c>
      <c r="J732">
        <v>961</v>
      </c>
      <c r="K732">
        <v>432450</v>
      </c>
      <c r="L732">
        <v>259470</v>
      </c>
      <c r="M732">
        <f t="shared" si="78"/>
        <v>0.6</v>
      </c>
      <c r="N732">
        <f t="shared" si="79"/>
        <v>691920</v>
      </c>
      <c r="O732" t="s">
        <v>19</v>
      </c>
      <c r="P732" t="str">
        <f t="shared" si="80"/>
        <v>Anglophone</v>
      </c>
      <c r="Q732" t="s">
        <v>44</v>
      </c>
      <c r="R732" t="str">
        <f t="shared" si="83"/>
        <v>North Central</v>
      </c>
      <c r="S732" t="s">
        <v>62</v>
      </c>
      <c r="T732" t="str">
        <f t="shared" si="81"/>
        <v>Nov</v>
      </c>
      <c r="U732" t="str">
        <f t="shared" si="82"/>
        <v>Q4</v>
      </c>
      <c r="V732">
        <v>2017</v>
      </c>
    </row>
    <row r="733" spans="1:22">
      <c r="A733">
        <v>10832</v>
      </c>
      <c r="B733" t="s">
        <v>40</v>
      </c>
      <c r="C733">
        <f>1/COUNTIFS(SalesTable[SALES_REP],SalesTable[[#This Row],[SALES_REP]])</f>
        <v>9.3457943925233638E-3</v>
      </c>
      <c r="D733" t="s">
        <v>41</v>
      </c>
      <c r="E733" t="s">
        <v>36</v>
      </c>
      <c r="F733" t="str">
        <f t="shared" si="77"/>
        <v>Eagle Lager</v>
      </c>
      <c r="G733">
        <f>1/COUNTIFS(SalesTable[[BRANDS ]],SalesTable[[#This Row],[BRANDS ]])</f>
        <v>6.6666666666666671E-3</v>
      </c>
      <c r="H733">
        <v>170</v>
      </c>
      <c r="I733">
        <v>250</v>
      </c>
      <c r="J733">
        <v>752</v>
      </c>
      <c r="K733">
        <v>188000</v>
      </c>
      <c r="L733">
        <v>60160</v>
      </c>
      <c r="M733">
        <f t="shared" si="78"/>
        <v>0.32</v>
      </c>
      <c r="N733">
        <f t="shared" si="79"/>
        <v>248160</v>
      </c>
      <c r="O733" t="s">
        <v>25</v>
      </c>
      <c r="P733" t="str">
        <f t="shared" si="80"/>
        <v>Anglophone</v>
      </c>
      <c r="Q733" t="s">
        <v>47</v>
      </c>
      <c r="R733" t="str">
        <f t="shared" si="83"/>
        <v>North Central</v>
      </c>
      <c r="S733" t="s">
        <v>63</v>
      </c>
      <c r="T733" t="str">
        <f t="shared" si="81"/>
        <v>Dec</v>
      </c>
      <c r="U733" t="str">
        <f t="shared" si="82"/>
        <v>Q4</v>
      </c>
      <c r="V733">
        <v>2017</v>
      </c>
    </row>
    <row r="734" spans="1:22">
      <c r="A734">
        <v>10833</v>
      </c>
      <c r="B734" t="s">
        <v>16</v>
      </c>
      <c r="C734">
        <f>1/COUNTIFS(SalesTable[SALES_REP],SalesTable[[#This Row],[SALES_REP]])</f>
        <v>7.3529411764705881E-3</v>
      </c>
      <c r="D734" t="s">
        <v>17</v>
      </c>
      <c r="E734" t="s">
        <v>42</v>
      </c>
      <c r="F734" t="str">
        <f t="shared" si="77"/>
        <v>Hero</v>
      </c>
      <c r="G734">
        <f>1/COUNTIFS(SalesTable[[BRANDS ]],SalesTable[[#This Row],[BRANDS ]])</f>
        <v>6.7114093959731542E-3</v>
      </c>
      <c r="H734">
        <v>150</v>
      </c>
      <c r="I734">
        <v>200</v>
      </c>
      <c r="J734">
        <v>938</v>
      </c>
      <c r="K734">
        <v>187600</v>
      </c>
      <c r="L734">
        <v>46900</v>
      </c>
      <c r="M734">
        <f t="shared" si="78"/>
        <v>0.25</v>
      </c>
      <c r="N734">
        <f t="shared" si="79"/>
        <v>234500</v>
      </c>
      <c r="O734" t="s">
        <v>31</v>
      </c>
      <c r="P734" t="str">
        <f t="shared" si="80"/>
        <v>Francophone</v>
      </c>
      <c r="Q734" t="s">
        <v>20</v>
      </c>
      <c r="R734" t="str">
        <f t="shared" si="83"/>
        <v>South East</v>
      </c>
      <c r="S734" t="s">
        <v>21</v>
      </c>
      <c r="T734" t="str">
        <f t="shared" si="81"/>
        <v>Jan</v>
      </c>
      <c r="U734" t="str">
        <f t="shared" si="82"/>
        <v>Q1</v>
      </c>
      <c r="V734">
        <v>2018</v>
      </c>
    </row>
    <row r="735" spans="1:22">
      <c r="A735">
        <v>10834</v>
      </c>
      <c r="B735" t="s">
        <v>16</v>
      </c>
      <c r="C735">
        <f>1/COUNTIFS(SalesTable[SALES_REP],SalesTable[[#This Row],[SALES_REP]])</f>
        <v>7.3529411764705881E-3</v>
      </c>
      <c r="D735" t="s">
        <v>17</v>
      </c>
      <c r="E735" t="s">
        <v>46</v>
      </c>
      <c r="F735" t="str">
        <f t="shared" si="77"/>
        <v>Beta Malt</v>
      </c>
      <c r="G735">
        <f>1/COUNTIFS(SalesTable[[BRANDS ]],SalesTable[[#This Row],[BRANDS ]])</f>
        <v>6.7114093959731542E-3</v>
      </c>
      <c r="H735">
        <v>80</v>
      </c>
      <c r="I735">
        <v>150</v>
      </c>
      <c r="J735">
        <v>777</v>
      </c>
      <c r="K735">
        <v>116550</v>
      </c>
      <c r="L735">
        <v>54390</v>
      </c>
      <c r="M735">
        <f t="shared" si="78"/>
        <v>0.46666666666666667</v>
      </c>
      <c r="N735">
        <f t="shared" si="79"/>
        <v>170940</v>
      </c>
      <c r="O735" t="s">
        <v>37</v>
      </c>
      <c r="P735" t="str">
        <f t="shared" si="80"/>
        <v>Francophone</v>
      </c>
      <c r="Q735" t="s">
        <v>26</v>
      </c>
      <c r="R735" t="str">
        <f t="shared" si="83"/>
        <v>West</v>
      </c>
      <c r="S735" t="s">
        <v>27</v>
      </c>
      <c r="T735" t="str">
        <f t="shared" si="81"/>
        <v>Feb</v>
      </c>
      <c r="U735" t="str">
        <f t="shared" si="82"/>
        <v>Q1</v>
      </c>
      <c r="V735">
        <v>2018</v>
      </c>
    </row>
    <row r="736" spans="1:22">
      <c r="A736">
        <v>10835</v>
      </c>
      <c r="B736" t="s">
        <v>40</v>
      </c>
      <c r="C736">
        <f>1/COUNTIFS(SalesTable[SALES_REP],SalesTable[[#This Row],[SALES_REP]])</f>
        <v>9.3457943925233638E-3</v>
      </c>
      <c r="D736" t="s">
        <v>41</v>
      </c>
      <c r="E736" t="s">
        <v>51</v>
      </c>
      <c r="F736" t="str">
        <f t="shared" si="77"/>
        <v>Grand Malt</v>
      </c>
      <c r="G736">
        <f>1/COUNTIFS(SalesTable[[BRANDS ]],SalesTable[[#This Row],[BRANDS ]])</f>
        <v>6.7114093959731542E-3</v>
      </c>
      <c r="H736">
        <v>90</v>
      </c>
      <c r="I736">
        <v>150</v>
      </c>
      <c r="J736">
        <v>855</v>
      </c>
      <c r="K736">
        <v>128250</v>
      </c>
      <c r="L736">
        <v>51300</v>
      </c>
      <c r="M736">
        <f t="shared" si="78"/>
        <v>0.4</v>
      </c>
      <c r="N736">
        <f t="shared" si="79"/>
        <v>179550</v>
      </c>
      <c r="O736" t="s">
        <v>43</v>
      </c>
      <c r="P736" t="str">
        <f t="shared" si="80"/>
        <v>Francophone</v>
      </c>
      <c r="Q736" t="s">
        <v>32</v>
      </c>
      <c r="R736" t="str">
        <f t="shared" si="83"/>
        <v>South South</v>
      </c>
      <c r="S736" t="s">
        <v>33</v>
      </c>
      <c r="T736" t="str">
        <f t="shared" si="81"/>
        <v>Mar</v>
      </c>
      <c r="U736" t="str">
        <f t="shared" si="82"/>
        <v>Q1</v>
      </c>
      <c r="V736">
        <v>2018</v>
      </c>
    </row>
    <row r="737" spans="1:22">
      <c r="A737">
        <v>10836</v>
      </c>
      <c r="B737" t="s">
        <v>16</v>
      </c>
      <c r="C737">
        <f>1/COUNTIFS(SalesTable[SALES_REP],SalesTable[[#This Row],[SALES_REP]])</f>
        <v>7.3529411764705881E-3</v>
      </c>
      <c r="D737" t="s">
        <v>17</v>
      </c>
      <c r="E737" t="s">
        <v>18</v>
      </c>
      <c r="F737" t="str">
        <f t="shared" si="77"/>
        <v>Trophy</v>
      </c>
      <c r="G737">
        <f>1/COUNTIFS(SalesTable[[BRANDS ]],SalesTable[[#This Row],[BRANDS ]])</f>
        <v>6.6666666666666671E-3</v>
      </c>
      <c r="H737">
        <v>150</v>
      </c>
      <c r="I737">
        <v>200</v>
      </c>
      <c r="J737">
        <v>870</v>
      </c>
      <c r="K737">
        <v>174000</v>
      </c>
      <c r="L737">
        <v>43500</v>
      </c>
      <c r="M737">
        <f t="shared" si="78"/>
        <v>0.25</v>
      </c>
      <c r="N737">
        <f t="shared" si="79"/>
        <v>217500</v>
      </c>
      <c r="O737" t="s">
        <v>19</v>
      </c>
      <c r="P737" t="str">
        <f t="shared" si="80"/>
        <v>Anglophone</v>
      </c>
      <c r="Q737" t="s">
        <v>38</v>
      </c>
      <c r="R737" t="str">
        <f t="shared" si="83"/>
        <v>North West</v>
      </c>
      <c r="S737" t="s">
        <v>39</v>
      </c>
      <c r="T737" t="str">
        <f t="shared" si="81"/>
        <v>Apr</v>
      </c>
      <c r="U737" t="str">
        <f t="shared" si="82"/>
        <v>Q2</v>
      </c>
      <c r="V737">
        <v>2017</v>
      </c>
    </row>
    <row r="738" spans="1:22">
      <c r="A738">
        <v>10837</v>
      </c>
      <c r="B738" t="s">
        <v>22</v>
      </c>
      <c r="C738">
        <f>1/COUNTIFS(SalesTable[SALES_REP],SalesTable[[#This Row],[SALES_REP]])</f>
        <v>8.4745762711864406E-3</v>
      </c>
      <c r="D738" t="s">
        <v>23</v>
      </c>
      <c r="E738" t="s">
        <v>24</v>
      </c>
      <c r="F738" t="str">
        <f t="shared" si="77"/>
        <v>Budweiser</v>
      </c>
      <c r="G738">
        <f>1/COUNTIFS(SalesTable[[BRANDS ]],SalesTable[[#This Row],[BRANDS ]])</f>
        <v>6.6666666666666671E-3</v>
      </c>
      <c r="H738">
        <v>250</v>
      </c>
      <c r="I738">
        <v>500</v>
      </c>
      <c r="J738">
        <v>922</v>
      </c>
      <c r="K738">
        <v>461000</v>
      </c>
      <c r="L738">
        <v>230500</v>
      </c>
      <c r="M738">
        <f t="shared" si="78"/>
        <v>0.5</v>
      </c>
      <c r="N738">
        <f t="shared" si="79"/>
        <v>691500</v>
      </c>
      <c r="O738" t="s">
        <v>25</v>
      </c>
      <c r="P738" t="str">
        <f t="shared" si="80"/>
        <v>Anglophone</v>
      </c>
      <c r="Q738" t="s">
        <v>44</v>
      </c>
      <c r="R738" t="str">
        <f t="shared" si="83"/>
        <v>North Central</v>
      </c>
      <c r="S738" t="s">
        <v>45</v>
      </c>
      <c r="T738" t="str">
        <f t="shared" si="81"/>
        <v>May</v>
      </c>
      <c r="U738" t="str">
        <f t="shared" si="82"/>
        <v>Q2</v>
      </c>
      <c r="V738">
        <v>2018</v>
      </c>
    </row>
    <row r="739" spans="1:22">
      <c r="A739">
        <v>10838</v>
      </c>
      <c r="B739" t="s">
        <v>28</v>
      </c>
      <c r="C739">
        <f>1/COUNTIFS(SalesTable[SALES_REP],SalesTable[[#This Row],[SALES_REP]])</f>
        <v>9.3457943925233638E-3</v>
      </c>
      <c r="D739" t="s">
        <v>29</v>
      </c>
      <c r="E739" t="s">
        <v>30</v>
      </c>
      <c r="F739" t="str">
        <f t="shared" si="77"/>
        <v>Castle Lite</v>
      </c>
      <c r="G739">
        <f>1/COUNTIFS(SalesTable[[BRANDS ]],SalesTable[[#This Row],[BRANDS ]])</f>
        <v>6.6666666666666671E-3</v>
      </c>
      <c r="H739">
        <v>180</v>
      </c>
      <c r="I739">
        <v>450</v>
      </c>
      <c r="J739">
        <v>856</v>
      </c>
      <c r="K739">
        <v>385200</v>
      </c>
      <c r="L739">
        <v>231120</v>
      </c>
      <c r="M739">
        <f t="shared" si="78"/>
        <v>0.6</v>
      </c>
      <c r="N739">
        <f t="shared" si="79"/>
        <v>616320</v>
      </c>
      <c r="O739" t="s">
        <v>31</v>
      </c>
      <c r="P739" t="str">
        <f t="shared" si="80"/>
        <v>Francophone</v>
      </c>
      <c r="Q739" t="s">
        <v>47</v>
      </c>
      <c r="R739" t="str">
        <f t="shared" si="83"/>
        <v>North Central</v>
      </c>
      <c r="S739" t="s">
        <v>48</v>
      </c>
      <c r="T739" t="str">
        <f t="shared" si="81"/>
        <v>Jun</v>
      </c>
      <c r="U739" t="str">
        <f t="shared" si="82"/>
        <v>Q2</v>
      </c>
      <c r="V739">
        <v>2018</v>
      </c>
    </row>
    <row r="740" spans="1:22">
      <c r="A740">
        <v>10839</v>
      </c>
      <c r="B740" t="s">
        <v>34</v>
      </c>
      <c r="C740">
        <f>1/COUNTIFS(SalesTable[SALES_REP],SalesTable[[#This Row],[SALES_REP]])</f>
        <v>5.3763440860215058E-3</v>
      </c>
      <c r="D740" t="s">
        <v>35</v>
      </c>
      <c r="E740" t="s">
        <v>36</v>
      </c>
      <c r="F740" t="str">
        <f t="shared" si="77"/>
        <v>Eagle Lager</v>
      </c>
      <c r="G740">
        <f>1/COUNTIFS(SalesTable[[BRANDS ]],SalesTable[[#This Row],[BRANDS ]])</f>
        <v>6.6666666666666671E-3</v>
      </c>
      <c r="H740">
        <v>170</v>
      </c>
      <c r="I740">
        <v>250</v>
      </c>
      <c r="J740">
        <v>852</v>
      </c>
      <c r="K740">
        <v>213000</v>
      </c>
      <c r="L740">
        <v>68160</v>
      </c>
      <c r="M740">
        <f t="shared" si="78"/>
        <v>0.32</v>
      </c>
      <c r="N740">
        <f t="shared" si="79"/>
        <v>281160</v>
      </c>
      <c r="O740" t="s">
        <v>37</v>
      </c>
      <c r="P740" t="str">
        <f t="shared" si="80"/>
        <v>Francophone</v>
      </c>
      <c r="Q740" t="s">
        <v>20</v>
      </c>
      <c r="R740" t="str">
        <f t="shared" si="83"/>
        <v>South East</v>
      </c>
      <c r="S740" t="s">
        <v>52</v>
      </c>
      <c r="T740" t="str">
        <f t="shared" si="81"/>
        <v>Jul</v>
      </c>
      <c r="U740" t="str">
        <f t="shared" si="82"/>
        <v>Q3</v>
      </c>
      <c r="V740">
        <v>2018</v>
      </c>
    </row>
    <row r="741" spans="1:22">
      <c r="A741">
        <v>10840</v>
      </c>
      <c r="B741" t="s">
        <v>40</v>
      </c>
      <c r="C741">
        <f>1/COUNTIFS(SalesTable[SALES_REP],SalesTable[[#This Row],[SALES_REP]])</f>
        <v>9.3457943925233638E-3</v>
      </c>
      <c r="D741" t="s">
        <v>41</v>
      </c>
      <c r="E741" t="s">
        <v>42</v>
      </c>
      <c r="F741" t="str">
        <f t="shared" si="77"/>
        <v>Hero</v>
      </c>
      <c r="G741">
        <f>1/COUNTIFS(SalesTable[[BRANDS ]],SalesTable[[#This Row],[BRANDS ]])</f>
        <v>6.7114093959731542E-3</v>
      </c>
      <c r="H741">
        <v>150</v>
      </c>
      <c r="I741">
        <v>200</v>
      </c>
      <c r="J741">
        <v>981</v>
      </c>
      <c r="K741">
        <v>196200</v>
      </c>
      <c r="L741">
        <v>49050</v>
      </c>
      <c r="M741">
        <f t="shared" si="78"/>
        <v>0.25</v>
      </c>
      <c r="N741">
        <f t="shared" si="79"/>
        <v>245250</v>
      </c>
      <c r="O741" t="s">
        <v>43</v>
      </c>
      <c r="P741" t="str">
        <f t="shared" si="80"/>
        <v>Francophone</v>
      </c>
      <c r="Q741" t="s">
        <v>26</v>
      </c>
      <c r="R741" t="str">
        <f t="shared" si="83"/>
        <v>West</v>
      </c>
      <c r="S741" t="s">
        <v>53</v>
      </c>
      <c r="T741" t="str">
        <f t="shared" si="81"/>
        <v>Aug</v>
      </c>
      <c r="U741" t="str">
        <f t="shared" si="82"/>
        <v>Q3</v>
      </c>
      <c r="V741">
        <v>2018</v>
      </c>
    </row>
    <row r="742" spans="1:22">
      <c r="A742">
        <v>10841</v>
      </c>
      <c r="B742" t="s">
        <v>16</v>
      </c>
      <c r="C742">
        <f>1/COUNTIFS(SalesTable[SALES_REP],SalesTable[[#This Row],[SALES_REP]])</f>
        <v>7.3529411764705881E-3</v>
      </c>
      <c r="D742" t="s">
        <v>17</v>
      </c>
      <c r="E742" t="s">
        <v>46</v>
      </c>
      <c r="F742" t="str">
        <f t="shared" si="77"/>
        <v>Beta Malt</v>
      </c>
      <c r="G742">
        <f>1/COUNTIFS(SalesTable[[BRANDS ]],SalesTable[[#This Row],[BRANDS ]])</f>
        <v>6.7114093959731542E-3</v>
      </c>
      <c r="H742">
        <v>80</v>
      </c>
      <c r="I742">
        <v>150</v>
      </c>
      <c r="J742">
        <v>910</v>
      </c>
      <c r="K742">
        <v>136500</v>
      </c>
      <c r="L742">
        <v>63700</v>
      </c>
      <c r="M742">
        <f t="shared" si="78"/>
        <v>0.46666666666666667</v>
      </c>
      <c r="N742">
        <f t="shared" si="79"/>
        <v>200200</v>
      </c>
      <c r="O742" t="s">
        <v>19</v>
      </c>
      <c r="P742" t="str">
        <f t="shared" si="80"/>
        <v>Anglophone</v>
      </c>
      <c r="Q742" t="s">
        <v>32</v>
      </c>
      <c r="R742" t="str">
        <f t="shared" si="83"/>
        <v>South South</v>
      </c>
      <c r="S742" t="s">
        <v>56</v>
      </c>
      <c r="T742" t="str">
        <f t="shared" si="81"/>
        <v>Sep</v>
      </c>
      <c r="U742" t="str">
        <f t="shared" si="82"/>
        <v>Q3</v>
      </c>
      <c r="V742">
        <v>2017</v>
      </c>
    </row>
    <row r="743" spans="1:22">
      <c r="A743">
        <v>10842</v>
      </c>
      <c r="B743" t="s">
        <v>49</v>
      </c>
      <c r="C743">
        <f>1/COUNTIFS(SalesTable[SALES_REP],SalesTable[[#This Row],[SALES_REP]])</f>
        <v>1.7241379310344827E-2</v>
      </c>
      <c r="D743" t="s">
        <v>50</v>
      </c>
      <c r="E743" t="s">
        <v>51</v>
      </c>
      <c r="F743" t="str">
        <f t="shared" si="77"/>
        <v>Grand Malt</v>
      </c>
      <c r="G743">
        <f>1/COUNTIFS(SalesTable[[BRANDS ]],SalesTable[[#This Row],[BRANDS ]])</f>
        <v>6.7114093959731542E-3</v>
      </c>
      <c r="H743">
        <v>90</v>
      </c>
      <c r="I743">
        <v>150</v>
      </c>
      <c r="J743">
        <v>805</v>
      </c>
      <c r="K743">
        <v>120750</v>
      </c>
      <c r="L743">
        <v>48300</v>
      </c>
      <c r="M743">
        <f t="shared" si="78"/>
        <v>0.4</v>
      </c>
      <c r="N743">
        <f t="shared" si="79"/>
        <v>169050</v>
      </c>
      <c r="O743" t="s">
        <v>25</v>
      </c>
      <c r="P743" t="str">
        <f t="shared" si="80"/>
        <v>Anglophone</v>
      </c>
      <c r="Q743" t="s">
        <v>38</v>
      </c>
      <c r="R743" t="str">
        <f t="shared" si="83"/>
        <v>North West</v>
      </c>
      <c r="S743" t="s">
        <v>59</v>
      </c>
      <c r="T743" t="str">
        <f t="shared" si="81"/>
        <v>Oct</v>
      </c>
      <c r="U743" t="str">
        <f t="shared" si="82"/>
        <v>Q4</v>
      </c>
      <c r="V743">
        <v>2018</v>
      </c>
    </row>
    <row r="744" spans="1:22">
      <c r="A744">
        <v>10843</v>
      </c>
      <c r="B744" t="s">
        <v>34</v>
      </c>
      <c r="C744">
        <f>1/COUNTIFS(SalesTable[SALES_REP],SalesTable[[#This Row],[SALES_REP]])</f>
        <v>5.3763440860215058E-3</v>
      </c>
      <c r="D744" t="s">
        <v>35</v>
      </c>
      <c r="E744" t="s">
        <v>18</v>
      </c>
      <c r="F744" t="str">
        <f t="shared" si="77"/>
        <v>Trophy</v>
      </c>
      <c r="G744">
        <f>1/COUNTIFS(SalesTable[[BRANDS ]],SalesTable[[#This Row],[BRANDS ]])</f>
        <v>6.6666666666666671E-3</v>
      </c>
      <c r="H744">
        <v>150</v>
      </c>
      <c r="I744">
        <v>200</v>
      </c>
      <c r="J744">
        <v>932</v>
      </c>
      <c r="K744">
        <v>186400</v>
      </c>
      <c r="L744">
        <v>46600</v>
      </c>
      <c r="M744">
        <f t="shared" si="78"/>
        <v>0.25</v>
      </c>
      <c r="N744">
        <f t="shared" si="79"/>
        <v>233000</v>
      </c>
      <c r="O744" t="s">
        <v>31</v>
      </c>
      <c r="P744" t="str">
        <f t="shared" si="80"/>
        <v>Francophone</v>
      </c>
      <c r="Q744" t="s">
        <v>44</v>
      </c>
      <c r="R744" t="str">
        <f t="shared" si="83"/>
        <v>North Central</v>
      </c>
      <c r="S744" t="s">
        <v>62</v>
      </c>
      <c r="T744" t="str">
        <f t="shared" si="81"/>
        <v>Nov</v>
      </c>
      <c r="U744" t="str">
        <f t="shared" si="82"/>
        <v>Q4</v>
      </c>
      <c r="V744">
        <v>2018</v>
      </c>
    </row>
    <row r="745" spans="1:22">
      <c r="A745">
        <v>10844</v>
      </c>
      <c r="B745" t="s">
        <v>54</v>
      </c>
      <c r="C745">
        <f>1/COUNTIFS(SalesTable[SALES_REP],SalesTable[[#This Row],[SALES_REP]])</f>
        <v>1.2658227848101266E-2</v>
      </c>
      <c r="D745" t="s">
        <v>55</v>
      </c>
      <c r="E745" t="s">
        <v>24</v>
      </c>
      <c r="F745" t="str">
        <f t="shared" si="77"/>
        <v>Budweiser</v>
      </c>
      <c r="G745">
        <f>1/COUNTIFS(SalesTable[[BRANDS ]],SalesTable[[#This Row],[BRANDS ]])</f>
        <v>6.6666666666666671E-3</v>
      </c>
      <c r="H745">
        <v>250</v>
      </c>
      <c r="I745">
        <v>500</v>
      </c>
      <c r="J745">
        <v>891</v>
      </c>
      <c r="K745">
        <v>445500</v>
      </c>
      <c r="L745">
        <v>222750</v>
      </c>
      <c r="M745">
        <f t="shared" si="78"/>
        <v>0.5</v>
      </c>
      <c r="N745">
        <f t="shared" si="79"/>
        <v>668250</v>
      </c>
      <c r="O745" t="s">
        <v>37</v>
      </c>
      <c r="P745" t="str">
        <f t="shared" si="80"/>
        <v>Francophone</v>
      </c>
      <c r="Q745" t="s">
        <v>47</v>
      </c>
      <c r="R745" t="str">
        <f t="shared" si="83"/>
        <v>North Central</v>
      </c>
      <c r="S745" t="s">
        <v>63</v>
      </c>
      <c r="T745" t="str">
        <f t="shared" si="81"/>
        <v>Dec</v>
      </c>
      <c r="U745" t="str">
        <f t="shared" si="82"/>
        <v>Q4</v>
      </c>
      <c r="V745">
        <v>2018</v>
      </c>
    </row>
    <row r="746" spans="1:22">
      <c r="A746">
        <v>10845</v>
      </c>
      <c r="B746" t="s">
        <v>57</v>
      </c>
      <c r="C746">
        <f>1/COUNTIFS(SalesTable[SALES_REP],SalesTable[[#This Row],[SALES_REP]])</f>
        <v>2.0408163265306121E-2</v>
      </c>
      <c r="D746" t="s">
        <v>58</v>
      </c>
      <c r="E746" t="s">
        <v>30</v>
      </c>
      <c r="F746" t="str">
        <f t="shared" si="77"/>
        <v>Castle Lite</v>
      </c>
      <c r="G746">
        <f>1/COUNTIFS(SalesTable[[BRANDS ]],SalesTable[[#This Row],[BRANDS ]])</f>
        <v>6.6666666666666671E-3</v>
      </c>
      <c r="H746">
        <v>180</v>
      </c>
      <c r="I746">
        <v>450</v>
      </c>
      <c r="J746">
        <v>803</v>
      </c>
      <c r="K746">
        <v>361350</v>
      </c>
      <c r="L746">
        <v>216810</v>
      </c>
      <c r="M746">
        <f t="shared" si="78"/>
        <v>0.6</v>
      </c>
      <c r="N746">
        <f t="shared" si="79"/>
        <v>578160</v>
      </c>
      <c r="O746" t="s">
        <v>43</v>
      </c>
      <c r="P746" t="str">
        <f t="shared" si="80"/>
        <v>Francophone</v>
      </c>
      <c r="Q746" t="s">
        <v>20</v>
      </c>
      <c r="R746" t="str">
        <f t="shared" si="83"/>
        <v>South East</v>
      </c>
      <c r="S746" t="s">
        <v>21</v>
      </c>
      <c r="T746" t="str">
        <f t="shared" si="81"/>
        <v>Jan</v>
      </c>
      <c r="U746" t="str">
        <f t="shared" si="82"/>
        <v>Q1</v>
      </c>
      <c r="V746">
        <v>2018</v>
      </c>
    </row>
    <row r="747" spans="1:22">
      <c r="A747">
        <v>10846</v>
      </c>
      <c r="B747" t="s">
        <v>60</v>
      </c>
      <c r="C747">
        <f>1/COUNTIFS(SalesTable[SALES_REP],SalesTable[[#This Row],[SALES_REP]])</f>
        <v>1.4492753623188406E-2</v>
      </c>
      <c r="D747" t="s">
        <v>61</v>
      </c>
      <c r="E747" t="s">
        <v>36</v>
      </c>
      <c r="F747" t="str">
        <f t="shared" si="77"/>
        <v>Eagle Lager</v>
      </c>
      <c r="G747">
        <f>1/COUNTIFS(SalesTable[[BRANDS ]],SalesTable[[#This Row],[BRANDS ]])</f>
        <v>6.6666666666666671E-3</v>
      </c>
      <c r="H747">
        <v>170</v>
      </c>
      <c r="I747">
        <v>250</v>
      </c>
      <c r="J747">
        <v>818</v>
      </c>
      <c r="K747">
        <v>204500</v>
      </c>
      <c r="L747">
        <v>65440</v>
      </c>
      <c r="M747">
        <f t="shared" si="78"/>
        <v>0.32</v>
      </c>
      <c r="N747">
        <f t="shared" si="79"/>
        <v>269940</v>
      </c>
      <c r="O747" t="s">
        <v>19</v>
      </c>
      <c r="P747" t="str">
        <f t="shared" si="80"/>
        <v>Anglophone</v>
      </c>
      <c r="Q747" t="s">
        <v>26</v>
      </c>
      <c r="R747" t="str">
        <f t="shared" si="83"/>
        <v>West</v>
      </c>
      <c r="S747" t="s">
        <v>27</v>
      </c>
      <c r="T747" t="str">
        <f t="shared" si="81"/>
        <v>Feb</v>
      </c>
      <c r="U747" t="str">
        <f t="shared" si="82"/>
        <v>Q1</v>
      </c>
      <c r="V747">
        <v>2017</v>
      </c>
    </row>
    <row r="748" spans="1:22">
      <c r="A748">
        <v>10847</v>
      </c>
      <c r="B748" t="s">
        <v>34</v>
      </c>
      <c r="C748">
        <f>1/COUNTIFS(SalesTable[SALES_REP],SalesTable[[#This Row],[SALES_REP]])</f>
        <v>5.3763440860215058E-3</v>
      </c>
      <c r="D748" t="s">
        <v>35</v>
      </c>
      <c r="E748" t="s">
        <v>42</v>
      </c>
      <c r="F748" t="str">
        <f t="shared" si="77"/>
        <v>Hero</v>
      </c>
      <c r="G748">
        <f>1/COUNTIFS(SalesTable[[BRANDS ]],SalesTable[[#This Row],[BRANDS ]])</f>
        <v>6.7114093959731542E-3</v>
      </c>
      <c r="H748">
        <v>150</v>
      </c>
      <c r="I748">
        <v>200</v>
      </c>
      <c r="J748">
        <v>932</v>
      </c>
      <c r="K748">
        <v>186400</v>
      </c>
      <c r="L748">
        <v>46600</v>
      </c>
      <c r="M748">
        <f t="shared" si="78"/>
        <v>0.25</v>
      </c>
      <c r="N748">
        <f t="shared" si="79"/>
        <v>233000</v>
      </c>
      <c r="O748" t="s">
        <v>25</v>
      </c>
      <c r="P748" t="str">
        <f t="shared" si="80"/>
        <v>Anglophone</v>
      </c>
      <c r="Q748" t="s">
        <v>32</v>
      </c>
      <c r="R748" t="str">
        <f t="shared" si="83"/>
        <v>South South</v>
      </c>
      <c r="S748" t="s">
        <v>33</v>
      </c>
      <c r="T748" t="str">
        <f t="shared" si="81"/>
        <v>Mar</v>
      </c>
      <c r="U748" t="str">
        <f t="shared" si="82"/>
        <v>Q1</v>
      </c>
      <c r="V748">
        <v>2019</v>
      </c>
    </row>
    <row r="749" spans="1:22">
      <c r="A749">
        <v>10848</v>
      </c>
      <c r="B749" t="s">
        <v>64</v>
      </c>
      <c r="C749">
        <f>1/COUNTIFS(SalesTable[SALES_REP],SalesTable[[#This Row],[SALES_REP]])</f>
        <v>1.4492753623188406E-2</v>
      </c>
      <c r="D749" t="s">
        <v>65</v>
      </c>
      <c r="E749" t="s">
        <v>46</v>
      </c>
      <c r="F749" t="str">
        <f t="shared" si="77"/>
        <v>Beta Malt</v>
      </c>
      <c r="G749">
        <f>1/COUNTIFS(SalesTable[[BRANDS ]],SalesTable[[#This Row],[BRANDS ]])</f>
        <v>6.7114093959731542E-3</v>
      </c>
      <c r="H749">
        <v>80</v>
      </c>
      <c r="I749">
        <v>150</v>
      </c>
      <c r="J749">
        <v>893</v>
      </c>
      <c r="K749">
        <v>133950</v>
      </c>
      <c r="L749">
        <v>62510</v>
      </c>
      <c r="M749">
        <f t="shared" si="78"/>
        <v>0.46666666666666667</v>
      </c>
      <c r="N749">
        <f t="shared" si="79"/>
        <v>196460</v>
      </c>
      <c r="O749" t="s">
        <v>31</v>
      </c>
      <c r="P749" t="str">
        <f t="shared" si="80"/>
        <v>Francophone</v>
      </c>
      <c r="Q749" t="s">
        <v>38</v>
      </c>
      <c r="R749" t="str">
        <f t="shared" si="83"/>
        <v>North West</v>
      </c>
      <c r="S749" t="s">
        <v>39</v>
      </c>
      <c r="T749" t="str">
        <f t="shared" si="81"/>
        <v>Apr</v>
      </c>
      <c r="U749" t="str">
        <f t="shared" si="82"/>
        <v>Q2</v>
      </c>
      <c r="V749">
        <v>2019</v>
      </c>
    </row>
    <row r="750" spans="1:22">
      <c r="A750">
        <v>10849</v>
      </c>
      <c r="B750" t="s">
        <v>34</v>
      </c>
      <c r="C750">
        <f>1/COUNTIFS(SalesTable[SALES_REP],SalesTable[[#This Row],[SALES_REP]])</f>
        <v>5.3763440860215058E-3</v>
      </c>
      <c r="D750" t="s">
        <v>35</v>
      </c>
      <c r="E750" t="s">
        <v>51</v>
      </c>
      <c r="F750" t="str">
        <f t="shared" si="77"/>
        <v>Grand Malt</v>
      </c>
      <c r="G750">
        <f>1/COUNTIFS(SalesTable[[BRANDS ]],SalesTable[[#This Row],[BRANDS ]])</f>
        <v>6.7114093959731542E-3</v>
      </c>
      <c r="H750">
        <v>90</v>
      </c>
      <c r="I750">
        <v>150</v>
      </c>
      <c r="J750">
        <v>824</v>
      </c>
      <c r="K750">
        <v>123600</v>
      </c>
      <c r="L750">
        <v>49440</v>
      </c>
      <c r="M750">
        <f t="shared" si="78"/>
        <v>0.4</v>
      </c>
      <c r="N750">
        <f t="shared" si="79"/>
        <v>173040</v>
      </c>
      <c r="O750" t="s">
        <v>37</v>
      </c>
      <c r="P750" t="str">
        <f t="shared" si="80"/>
        <v>Francophone</v>
      </c>
      <c r="Q750" t="s">
        <v>44</v>
      </c>
      <c r="R750" t="str">
        <f t="shared" si="83"/>
        <v>North Central</v>
      </c>
      <c r="S750" t="s">
        <v>45</v>
      </c>
      <c r="T750" t="str">
        <f t="shared" si="81"/>
        <v>May</v>
      </c>
      <c r="U750" t="str">
        <f t="shared" si="82"/>
        <v>Q2</v>
      </c>
      <c r="V750">
        <v>2019</v>
      </c>
    </row>
    <row r="751" spans="1:22">
      <c r="A751">
        <v>10850</v>
      </c>
      <c r="B751" t="s">
        <v>16</v>
      </c>
      <c r="C751">
        <f>1/COUNTIFS(SalesTable[SALES_REP],SalesTable[[#This Row],[SALES_REP]])</f>
        <v>7.3529411764705881E-3</v>
      </c>
      <c r="D751" t="s">
        <v>17</v>
      </c>
      <c r="E751" t="s">
        <v>18</v>
      </c>
      <c r="F751" t="str">
        <f t="shared" si="77"/>
        <v>Trophy</v>
      </c>
      <c r="G751">
        <f>1/COUNTIFS(SalesTable[[BRANDS ]],SalesTable[[#This Row],[BRANDS ]])</f>
        <v>6.6666666666666671E-3</v>
      </c>
      <c r="H751">
        <v>150</v>
      </c>
      <c r="I751">
        <v>200</v>
      </c>
      <c r="J751">
        <v>931</v>
      </c>
      <c r="K751">
        <v>186200</v>
      </c>
      <c r="L751">
        <v>46550</v>
      </c>
      <c r="M751">
        <f t="shared" si="78"/>
        <v>0.25</v>
      </c>
      <c r="N751">
        <f t="shared" si="79"/>
        <v>232750</v>
      </c>
      <c r="O751" t="s">
        <v>43</v>
      </c>
      <c r="P751" t="str">
        <f t="shared" si="80"/>
        <v>Francophone</v>
      </c>
      <c r="Q751" t="s">
        <v>47</v>
      </c>
      <c r="R751" t="str">
        <f t="shared" si="83"/>
        <v>North Central</v>
      </c>
      <c r="S751" t="s">
        <v>48</v>
      </c>
      <c r="T751" t="str">
        <f t="shared" si="81"/>
        <v>Jun</v>
      </c>
      <c r="U751" t="str">
        <f t="shared" si="82"/>
        <v>Q2</v>
      </c>
      <c r="V751">
        <v>2019</v>
      </c>
    </row>
    <row r="752" spans="1:22">
      <c r="A752">
        <v>10851</v>
      </c>
      <c r="B752" t="s">
        <v>22</v>
      </c>
      <c r="C752">
        <f>1/COUNTIFS(SalesTable[SALES_REP],SalesTable[[#This Row],[SALES_REP]])</f>
        <v>8.4745762711864406E-3</v>
      </c>
      <c r="D752" t="s">
        <v>23</v>
      </c>
      <c r="E752" t="s">
        <v>24</v>
      </c>
      <c r="F752" t="str">
        <f t="shared" si="77"/>
        <v>Budweiser</v>
      </c>
      <c r="G752">
        <f>1/COUNTIFS(SalesTable[[BRANDS ]],SalesTable[[#This Row],[BRANDS ]])</f>
        <v>6.6666666666666671E-3</v>
      </c>
      <c r="H752">
        <v>250</v>
      </c>
      <c r="I752">
        <v>500</v>
      </c>
      <c r="J752">
        <v>783</v>
      </c>
      <c r="K752">
        <v>391500</v>
      </c>
      <c r="L752">
        <v>195750</v>
      </c>
      <c r="M752">
        <f t="shared" si="78"/>
        <v>0.5</v>
      </c>
      <c r="N752">
        <f t="shared" si="79"/>
        <v>587250</v>
      </c>
      <c r="O752" t="s">
        <v>19</v>
      </c>
      <c r="P752" t="str">
        <f t="shared" si="80"/>
        <v>Anglophone</v>
      </c>
      <c r="Q752" t="s">
        <v>20</v>
      </c>
      <c r="R752" t="str">
        <f t="shared" si="83"/>
        <v>South East</v>
      </c>
      <c r="S752" t="s">
        <v>52</v>
      </c>
      <c r="T752" t="str">
        <f t="shared" si="81"/>
        <v>Jul</v>
      </c>
      <c r="U752" t="str">
        <f t="shared" si="82"/>
        <v>Q3</v>
      </c>
      <c r="V752">
        <v>2019</v>
      </c>
    </row>
    <row r="753" spans="1:22">
      <c r="A753">
        <v>10852</v>
      </c>
      <c r="B753" t="s">
        <v>28</v>
      </c>
      <c r="C753">
        <f>1/COUNTIFS(SalesTable[SALES_REP],SalesTable[[#This Row],[SALES_REP]])</f>
        <v>9.3457943925233638E-3</v>
      </c>
      <c r="D753" t="s">
        <v>29</v>
      </c>
      <c r="E753" t="s">
        <v>30</v>
      </c>
      <c r="F753" t="str">
        <f t="shared" si="77"/>
        <v>Castle Lite</v>
      </c>
      <c r="G753">
        <f>1/COUNTIFS(SalesTable[[BRANDS ]],SalesTable[[#This Row],[BRANDS ]])</f>
        <v>6.6666666666666671E-3</v>
      </c>
      <c r="H753">
        <v>180</v>
      </c>
      <c r="I753">
        <v>450</v>
      </c>
      <c r="J753">
        <v>708</v>
      </c>
      <c r="K753">
        <v>318600</v>
      </c>
      <c r="L753">
        <v>191160</v>
      </c>
      <c r="M753">
        <f t="shared" si="78"/>
        <v>0.6</v>
      </c>
      <c r="N753">
        <f t="shared" si="79"/>
        <v>509760</v>
      </c>
      <c r="O753" t="s">
        <v>25</v>
      </c>
      <c r="P753" t="str">
        <f t="shared" si="80"/>
        <v>Anglophone</v>
      </c>
      <c r="Q753" t="s">
        <v>26</v>
      </c>
      <c r="R753" t="str">
        <f t="shared" si="83"/>
        <v>West</v>
      </c>
      <c r="S753" t="s">
        <v>53</v>
      </c>
      <c r="T753" t="str">
        <f t="shared" si="81"/>
        <v>Aug</v>
      </c>
      <c r="U753" t="str">
        <f t="shared" si="82"/>
        <v>Q3</v>
      </c>
      <c r="V753">
        <v>2017</v>
      </c>
    </row>
    <row r="754" spans="1:22">
      <c r="A754">
        <v>10853</v>
      </c>
      <c r="B754" t="s">
        <v>34</v>
      </c>
      <c r="C754">
        <f>1/COUNTIFS(SalesTable[SALES_REP],SalesTable[[#This Row],[SALES_REP]])</f>
        <v>5.3763440860215058E-3</v>
      </c>
      <c r="D754" t="s">
        <v>35</v>
      </c>
      <c r="E754" t="s">
        <v>36</v>
      </c>
      <c r="F754" t="str">
        <f t="shared" si="77"/>
        <v>Eagle Lager</v>
      </c>
      <c r="G754">
        <f>1/COUNTIFS(SalesTable[[BRANDS ]],SalesTable[[#This Row],[BRANDS ]])</f>
        <v>6.6666666666666671E-3</v>
      </c>
      <c r="H754">
        <v>170</v>
      </c>
      <c r="I754">
        <v>250</v>
      </c>
      <c r="J754">
        <v>861</v>
      </c>
      <c r="K754">
        <v>215250</v>
      </c>
      <c r="L754">
        <v>68880</v>
      </c>
      <c r="M754">
        <f t="shared" si="78"/>
        <v>0.32</v>
      </c>
      <c r="N754">
        <f t="shared" si="79"/>
        <v>284130</v>
      </c>
      <c r="O754" t="s">
        <v>31</v>
      </c>
      <c r="P754" t="str">
        <f t="shared" si="80"/>
        <v>Francophone</v>
      </c>
      <c r="Q754" t="s">
        <v>32</v>
      </c>
      <c r="R754" t="str">
        <f t="shared" si="83"/>
        <v>South South</v>
      </c>
      <c r="S754" t="s">
        <v>56</v>
      </c>
      <c r="T754" t="str">
        <f t="shared" si="81"/>
        <v>Sep</v>
      </c>
      <c r="U754" t="str">
        <f t="shared" si="82"/>
        <v>Q3</v>
      </c>
      <c r="V754">
        <v>2017</v>
      </c>
    </row>
    <row r="755" spans="1:22">
      <c r="A755">
        <v>10854</v>
      </c>
      <c r="B755" t="s">
        <v>40</v>
      </c>
      <c r="C755">
        <f>1/COUNTIFS(SalesTable[SALES_REP],SalesTable[[#This Row],[SALES_REP]])</f>
        <v>9.3457943925233638E-3</v>
      </c>
      <c r="D755" t="s">
        <v>41</v>
      </c>
      <c r="E755" t="s">
        <v>42</v>
      </c>
      <c r="F755" t="str">
        <f t="shared" si="77"/>
        <v>Hero</v>
      </c>
      <c r="G755">
        <f>1/COUNTIFS(SalesTable[[BRANDS ]],SalesTable[[#This Row],[BRANDS ]])</f>
        <v>6.7114093959731542E-3</v>
      </c>
      <c r="H755">
        <v>150</v>
      </c>
      <c r="I755">
        <v>200</v>
      </c>
      <c r="J755">
        <v>798</v>
      </c>
      <c r="K755">
        <v>159600</v>
      </c>
      <c r="L755">
        <v>39900</v>
      </c>
      <c r="M755">
        <f t="shared" si="78"/>
        <v>0.25</v>
      </c>
      <c r="N755">
        <f t="shared" si="79"/>
        <v>199500</v>
      </c>
      <c r="O755" t="s">
        <v>37</v>
      </c>
      <c r="P755" t="str">
        <f t="shared" si="80"/>
        <v>Francophone</v>
      </c>
      <c r="Q755" t="s">
        <v>38</v>
      </c>
      <c r="R755" t="str">
        <f t="shared" si="83"/>
        <v>North West</v>
      </c>
      <c r="S755" t="s">
        <v>59</v>
      </c>
      <c r="T755" t="str">
        <f t="shared" si="81"/>
        <v>Oct</v>
      </c>
      <c r="U755" t="str">
        <f t="shared" si="82"/>
        <v>Q4</v>
      </c>
      <c r="V755">
        <v>2017</v>
      </c>
    </row>
    <row r="756" spans="1:22">
      <c r="A756">
        <v>10855</v>
      </c>
      <c r="B756" t="s">
        <v>16</v>
      </c>
      <c r="C756">
        <f>1/COUNTIFS(SalesTable[SALES_REP],SalesTable[[#This Row],[SALES_REP]])</f>
        <v>7.3529411764705881E-3</v>
      </c>
      <c r="D756" t="s">
        <v>17</v>
      </c>
      <c r="E756" t="s">
        <v>46</v>
      </c>
      <c r="F756" t="str">
        <f t="shared" si="77"/>
        <v>Beta Malt</v>
      </c>
      <c r="G756">
        <f>1/COUNTIFS(SalesTable[[BRANDS ]],SalesTable[[#This Row],[BRANDS ]])</f>
        <v>6.7114093959731542E-3</v>
      </c>
      <c r="H756">
        <v>80</v>
      </c>
      <c r="I756">
        <v>150</v>
      </c>
      <c r="J756">
        <v>934</v>
      </c>
      <c r="K756">
        <v>140100</v>
      </c>
      <c r="L756">
        <v>65380</v>
      </c>
      <c r="M756">
        <f t="shared" si="78"/>
        <v>0.46666666666666667</v>
      </c>
      <c r="N756">
        <f t="shared" si="79"/>
        <v>205480</v>
      </c>
      <c r="O756" t="s">
        <v>43</v>
      </c>
      <c r="P756" t="str">
        <f t="shared" si="80"/>
        <v>Francophone</v>
      </c>
      <c r="Q756" t="s">
        <v>44</v>
      </c>
      <c r="R756" t="str">
        <f t="shared" si="83"/>
        <v>North Central</v>
      </c>
      <c r="S756" t="s">
        <v>62</v>
      </c>
      <c r="T756" t="str">
        <f t="shared" si="81"/>
        <v>Nov</v>
      </c>
      <c r="U756" t="str">
        <f t="shared" si="82"/>
        <v>Q4</v>
      </c>
      <c r="V756">
        <v>2019</v>
      </c>
    </row>
    <row r="757" spans="1:22">
      <c r="A757">
        <v>10856</v>
      </c>
      <c r="B757" t="s">
        <v>49</v>
      </c>
      <c r="C757">
        <f>1/COUNTIFS(SalesTable[SALES_REP],SalesTable[[#This Row],[SALES_REP]])</f>
        <v>1.7241379310344827E-2</v>
      </c>
      <c r="D757" t="s">
        <v>50</v>
      </c>
      <c r="E757" t="s">
        <v>51</v>
      </c>
      <c r="F757" t="str">
        <f t="shared" si="77"/>
        <v>Grand Malt</v>
      </c>
      <c r="G757">
        <f>1/COUNTIFS(SalesTable[[BRANDS ]],SalesTable[[#This Row],[BRANDS ]])</f>
        <v>6.7114093959731542E-3</v>
      </c>
      <c r="H757">
        <v>90</v>
      </c>
      <c r="I757">
        <v>150</v>
      </c>
      <c r="J757">
        <v>950</v>
      </c>
      <c r="K757">
        <v>142500</v>
      </c>
      <c r="L757">
        <v>57000</v>
      </c>
      <c r="M757">
        <f t="shared" si="78"/>
        <v>0.4</v>
      </c>
      <c r="N757">
        <f t="shared" si="79"/>
        <v>199500</v>
      </c>
      <c r="O757" t="s">
        <v>19</v>
      </c>
      <c r="P757" t="str">
        <f t="shared" si="80"/>
        <v>Anglophone</v>
      </c>
      <c r="Q757" t="s">
        <v>47</v>
      </c>
      <c r="R757" t="str">
        <f t="shared" si="83"/>
        <v>North Central</v>
      </c>
      <c r="S757" t="s">
        <v>63</v>
      </c>
      <c r="T757" t="str">
        <f t="shared" si="81"/>
        <v>Dec</v>
      </c>
      <c r="U757" t="str">
        <f t="shared" si="82"/>
        <v>Q4</v>
      </c>
      <c r="V757">
        <v>2017</v>
      </c>
    </row>
    <row r="758" spans="1:22">
      <c r="A758">
        <v>10857</v>
      </c>
      <c r="B758" t="s">
        <v>34</v>
      </c>
      <c r="C758">
        <f>1/COUNTIFS(SalesTable[SALES_REP],SalesTable[[#This Row],[SALES_REP]])</f>
        <v>5.3763440860215058E-3</v>
      </c>
      <c r="D758" t="s">
        <v>35</v>
      </c>
      <c r="E758" t="s">
        <v>18</v>
      </c>
      <c r="F758" t="str">
        <f t="shared" si="77"/>
        <v>Trophy</v>
      </c>
      <c r="G758">
        <f>1/COUNTIFS(SalesTable[[BRANDS ]],SalesTable[[#This Row],[BRANDS ]])</f>
        <v>6.6666666666666671E-3</v>
      </c>
      <c r="H758">
        <v>150</v>
      </c>
      <c r="I758">
        <v>200</v>
      </c>
      <c r="J758">
        <v>986</v>
      </c>
      <c r="K758">
        <v>197200</v>
      </c>
      <c r="L758">
        <v>49300</v>
      </c>
      <c r="M758">
        <f t="shared" si="78"/>
        <v>0.25</v>
      </c>
      <c r="N758">
        <f t="shared" si="79"/>
        <v>246500</v>
      </c>
      <c r="O758" t="s">
        <v>25</v>
      </c>
      <c r="P758" t="str">
        <f t="shared" si="80"/>
        <v>Anglophone</v>
      </c>
      <c r="Q758" t="s">
        <v>20</v>
      </c>
      <c r="R758" t="str">
        <f t="shared" si="83"/>
        <v>South East</v>
      </c>
      <c r="S758" t="s">
        <v>21</v>
      </c>
      <c r="T758" t="str">
        <f t="shared" si="81"/>
        <v>Jan</v>
      </c>
      <c r="U758" t="str">
        <f t="shared" si="82"/>
        <v>Q1</v>
      </c>
      <c r="V758">
        <v>2018</v>
      </c>
    </row>
    <row r="759" spans="1:22">
      <c r="A759">
        <v>10858</v>
      </c>
      <c r="B759" t="s">
        <v>54</v>
      </c>
      <c r="C759">
        <f>1/COUNTIFS(SalesTable[SALES_REP],SalesTable[[#This Row],[SALES_REP]])</f>
        <v>1.2658227848101266E-2</v>
      </c>
      <c r="D759" t="s">
        <v>55</v>
      </c>
      <c r="E759" t="s">
        <v>24</v>
      </c>
      <c r="F759" t="str">
        <f t="shared" si="77"/>
        <v>Budweiser</v>
      </c>
      <c r="G759">
        <f>1/COUNTIFS(SalesTable[[BRANDS ]],SalesTable[[#This Row],[BRANDS ]])</f>
        <v>6.6666666666666671E-3</v>
      </c>
      <c r="H759">
        <v>250</v>
      </c>
      <c r="I759">
        <v>500</v>
      </c>
      <c r="J759">
        <v>767</v>
      </c>
      <c r="K759">
        <v>383500</v>
      </c>
      <c r="L759">
        <v>191750</v>
      </c>
      <c r="M759">
        <f t="shared" si="78"/>
        <v>0.5</v>
      </c>
      <c r="N759">
        <f t="shared" si="79"/>
        <v>575250</v>
      </c>
      <c r="O759" t="s">
        <v>31</v>
      </c>
      <c r="P759" t="str">
        <f t="shared" si="80"/>
        <v>Francophone</v>
      </c>
      <c r="Q759" t="s">
        <v>26</v>
      </c>
      <c r="R759" t="str">
        <f t="shared" si="83"/>
        <v>West</v>
      </c>
      <c r="S759" t="s">
        <v>27</v>
      </c>
      <c r="T759" t="str">
        <f t="shared" si="81"/>
        <v>Feb</v>
      </c>
      <c r="U759" t="str">
        <f t="shared" si="82"/>
        <v>Q1</v>
      </c>
      <c r="V759">
        <v>2017</v>
      </c>
    </row>
    <row r="760" spans="1:22">
      <c r="A760">
        <v>10859</v>
      </c>
      <c r="B760" t="s">
        <v>57</v>
      </c>
      <c r="C760">
        <f>1/COUNTIFS(SalesTable[SALES_REP],SalesTable[[#This Row],[SALES_REP]])</f>
        <v>2.0408163265306121E-2</v>
      </c>
      <c r="D760" t="s">
        <v>58</v>
      </c>
      <c r="E760" t="s">
        <v>30</v>
      </c>
      <c r="F760" t="str">
        <f t="shared" si="77"/>
        <v>Castle Lite</v>
      </c>
      <c r="G760">
        <f>1/COUNTIFS(SalesTable[[BRANDS ]],SalesTable[[#This Row],[BRANDS ]])</f>
        <v>6.6666666666666671E-3</v>
      </c>
      <c r="H760">
        <v>180</v>
      </c>
      <c r="I760">
        <v>450</v>
      </c>
      <c r="J760">
        <v>898</v>
      </c>
      <c r="K760">
        <v>404100</v>
      </c>
      <c r="L760">
        <v>242460</v>
      </c>
      <c r="M760">
        <f t="shared" si="78"/>
        <v>0.6</v>
      </c>
      <c r="N760">
        <f t="shared" si="79"/>
        <v>646560</v>
      </c>
      <c r="O760" t="s">
        <v>37</v>
      </c>
      <c r="P760" t="str">
        <f t="shared" si="80"/>
        <v>Francophone</v>
      </c>
      <c r="Q760" t="s">
        <v>32</v>
      </c>
      <c r="R760" t="str">
        <f t="shared" si="83"/>
        <v>South South</v>
      </c>
      <c r="S760" t="s">
        <v>33</v>
      </c>
      <c r="T760" t="str">
        <f t="shared" si="81"/>
        <v>Mar</v>
      </c>
      <c r="U760" t="str">
        <f t="shared" si="82"/>
        <v>Q1</v>
      </c>
      <c r="V760">
        <v>2017</v>
      </c>
    </row>
    <row r="761" spans="1:22">
      <c r="A761">
        <v>10860</v>
      </c>
      <c r="B761" t="s">
        <v>60</v>
      </c>
      <c r="C761">
        <f>1/COUNTIFS(SalesTable[SALES_REP],SalesTable[[#This Row],[SALES_REP]])</f>
        <v>1.4492753623188406E-2</v>
      </c>
      <c r="D761" t="s">
        <v>61</v>
      </c>
      <c r="E761" t="s">
        <v>36</v>
      </c>
      <c r="F761" t="str">
        <f t="shared" si="77"/>
        <v>Eagle Lager</v>
      </c>
      <c r="G761">
        <f>1/COUNTIFS(SalesTable[[BRANDS ]],SalesTable[[#This Row],[BRANDS ]])</f>
        <v>6.6666666666666671E-3</v>
      </c>
      <c r="H761">
        <v>170</v>
      </c>
      <c r="I761">
        <v>250</v>
      </c>
      <c r="J761">
        <v>859</v>
      </c>
      <c r="K761">
        <v>214750</v>
      </c>
      <c r="L761">
        <v>68720</v>
      </c>
      <c r="M761">
        <f t="shared" si="78"/>
        <v>0.32</v>
      </c>
      <c r="N761">
        <f t="shared" si="79"/>
        <v>283470</v>
      </c>
      <c r="O761" t="s">
        <v>43</v>
      </c>
      <c r="P761" t="str">
        <f t="shared" si="80"/>
        <v>Francophone</v>
      </c>
      <c r="Q761" t="s">
        <v>38</v>
      </c>
      <c r="R761" t="str">
        <f t="shared" si="83"/>
        <v>North West</v>
      </c>
      <c r="S761" t="s">
        <v>39</v>
      </c>
      <c r="T761" t="str">
        <f t="shared" si="81"/>
        <v>Apr</v>
      </c>
      <c r="U761" t="str">
        <f t="shared" si="82"/>
        <v>Q2</v>
      </c>
      <c r="V761">
        <v>2018</v>
      </c>
    </row>
    <row r="762" spans="1:22">
      <c r="A762">
        <v>10861</v>
      </c>
      <c r="B762" t="s">
        <v>34</v>
      </c>
      <c r="C762">
        <f>1/COUNTIFS(SalesTable[SALES_REP],SalesTable[[#This Row],[SALES_REP]])</f>
        <v>5.3763440860215058E-3</v>
      </c>
      <c r="D762" t="s">
        <v>35</v>
      </c>
      <c r="E762" t="s">
        <v>42</v>
      </c>
      <c r="F762" t="str">
        <f t="shared" si="77"/>
        <v>Hero</v>
      </c>
      <c r="G762">
        <f>1/COUNTIFS(SalesTable[[BRANDS ]],SalesTable[[#This Row],[BRANDS ]])</f>
        <v>6.7114093959731542E-3</v>
      </c>
      <c r="H762">
        <v>150</v>
      </c>
      <c r="I762">
        <v>200</v>
      </c>
      <c r="J762">
        <v>934</v>
      </c>
      <c r="K762">
        <v>186800</v>
      </c>
      <c r="L762">
        <v>46700</v>
      </c>
      <c r="M762">
        <f t="shared" si="78"/>
        <v>0.25</v>
      </c>
      <c r="N762">
        <f t="shared" si="79"/>
        <v>233500</v>
      </c>
      <c r="O762" t="s">
        <v>19</v>
      </c>
      <c r="P762" t="str">
        <f t="shared" si="80"/>
        <v>Anglophone</v>
      </c>
      <c r="Q762" t="s">
        <v>44</v>
      </c>
      <c r="R762" t="str">
        <f t="shared" si="83"/>
        <v>North Central</v>
      </c>
      <c r="S762" t="s">
        <v>45</v>
      </c>
      <c r="T762" t="str">
        <f t="shared" si="81"/>
        <v>May</v>
      </c>
      <c r="U762" t="str">
        <f t="shared" si="82"/>
        <v>Q2</v>
      </c>
      <c r="V762">
        <v>2019</v>
      </c>
    </row>
    <row r="763" spans="1:22">
      <c r="A763">
        <v>10862</v>
      </c>
      <c r="B763" t="s">
        <v>64</v>
      </c>
      <c r="C763">
        <f>1/COUNTIFS(SalesTable[SALES_REP],SalesTable[[#This Row],[SALES_REP]])</f>
        <v>1.4492753623188406E-2</v>
      </c>
      <c r="D763" t="s">
        <v>65</v>
      </c>
      <c r="E763" t="s">
        <v>46</v>
      </c>
      <c r="F763" t="str">
        <f t="shared" si="77"/>
        <v>Beta Malt</v>
      </c>
      <c r="G763">
        <f>1/COUNTIFS(SalesTable[[BRANDS ]],SalesTable[[#This Row],[BRANDS ]])</f>
        <v>6.7114093959731542E-3</v>
      </c>
      <c r="H763">
        <v>80</v>
      </c>
      <c r="I763">
        <v>150</v>
      </c>
      <c r="J763">
        <v>879</v>
      </c>
      <c r="K763">
        <v>131850</v>
      </c>
      <c r="L763">
        <v>61530</v>
      </c>
      <c r="M763">
        <f t="shared" si="78"/>
        <v>0.46666666666666667</v>
      </c>
      <c r="N763">
        <f t="shared" si="79"/>
        <v>193380</v>
      </c>
      <c r="O763" t="s">
        <v>25</v>
      </c>
      <c r="P763" t="str">
        <f t="shared" si="80"/>
        <v>Anglophone</v>
      </c>
      <c r="Q763" t="s">
        <v>47</v>
      </c>
      <c r="R763" t="str">
        <f t="shared" si="83"/>
        <v>North Central</v>
      </c>
      <c r="S763" t="s">
        <v>48</v>
      </c>
      <c r="T763" t="str">
        <f t="shared" si="81"/>
        <v>Jun</v>
      </c>
      <c r="U763" t="str">
        <f t="shared" si="82"/>
        <v>Q2</v>
      </c>
      <c r="V763">
        <v>2017</v>
      </c>
    </row>
    <row r="764" spans="1:22">
      <c r="A764">
        <v>10863</v>
      </c>
      <c r="B764" t="s">
        <v>34</v>
      </c>
      <c r="C764">
        <f>1/COUNTIFS(SalesTable[SALES_REP],SalesTable[[#This Row],[SALES_REP]])</f>
        <v>5.3763440860215058E-3</v>
      </c>
      <c r="D764" t="s">
        <v>35</v>
      </c>
      <c r="E764" t="s">
        <v>51</v>
      </c>
      <c r="F764" t="str">
        <f t="shared" si="77"/>
        <v>Grand Malt</v>
      </c>
      <c r="G764">
        <f>1/COUNTIFS(SalesTable[[BRANDS ]],SalesTable[[#This Row],[BRANDS ]])</f>
        <v>6.7114093959731542E-3</v>
      </c>
      <c r="H764">
        <v>90</v>
      </c>
      <c r="I764">
        <v>150</v>
      </c>
      <c r="J764">
        <v>872</v>
      </c>
      <c r="K764">
        <v>130800</v>
      </c>
      <c r="L764">
        <v>52320</v>
      </c>
      <c r="M764">
        <f t="shared" si="78"/>
        <v>0.4</v>
      </c>
      <c r="N764">
        <f t="shared" si="79"/>
        <v>183120</v>
      </c>
      <c r="O764" t="s">
        <v>31</v>
      </c>
      <c r="P764" t="str">
        <f t="shared" si="80"/>
        <v>Francophone</v>
      </c>
      <c r="Q764" t="s">
        <v>20</v>
      </c>
      <c r="R764" t="str">
        <f t="shared" si="83"/>
        <v>South East</v>
      </c>
      <c r="S764" t="s">
        <v>52</v>
      </c>
      <c r="T764" t="str">
        <f t="shared" si="81"/>
        <v>Jul</v>
      </c>
      <c r="U764" t="str">
        <f t="shared" si="82"/>
        <v>Q3</v>
      </c>
      <c r="V764">
        <v>2017</v>
      </c>
    </row>
    <row r="765" spans="1:22">
      <c r="A765">
        <v>10864</v>
      </c>
      <c r="B765" t="s">
        <v>54</v>
      </c>
      <c r="C765">
        <f>1/COUNTIFS(SalesTable[SALES_REP],SalesTable[[#This Row],[SALES_REP]])</f>
        <v>1.2658227848101266E-2</v>
      </c>
      <c r="D765" t="s">
        <v>55</v>
      </c>
      <c r="E765" t="s">
        <v>18</v>
      </c>
      <c r="F765" t="str">
        <f t="shared" si="77"/>
        <v>Trophy</v>
      </c>
      <c r="G765">
        <f>1/COUNTIFS(SalesTable[[BRANDS ]],SalesTable[[#This Row],[BRANDS ]])</f>
        <v>6.6666666666666671E-3</v>
      </c>
      <c r="H765">
        <v>150</v>
      </c>
      <c r="I765">
        <v>200</v>
      </c>
      <c r="J765">
        <v>991</v>
      </c>
      <c r="K765">
        <v>198200</v>
      </c>
      <c r="L765">
        <v>49550</v>
      </c>
      <c r="M765">
        <f t="shared" si="78"/>
        <v>0.25</v>
      </c>
      <c r="N765">
        <f t="shared" si="79"/>
        <v>247750</v>
      </c>
      <c r="O765" t="s">
        <v>37</v>
      </c>
      <c r="P765" t="str">
        <f t="shared" si="80"/>
        <v>Francophone</v>
      </c>
      <c r="Q765" t="s">
        <v>26</v>
      </c>
      <c r="R765" t="str">
        <f t="shared" si="83"/>
        <v>West</v>
      </c>
      <c r="S765" t="s">
        <v>53</v>
      </c>
      <c r="T765" t="str">
        <f t="shared" si="81"/>
        <v>Aug</v>
      </c>
      <c r="U765" t="str">
        <f t="shared" si="82"/>
        <v>Q3</v>
      </c>
      <c r="V765">
        <v>2018</v>
      </c>
    </row>
    <row r="766" spans="1:22">
      <c r="A766">
        <v>10865</v>
      </c>
      <c r="B766" t="s">
        <v>34</v>
      </c>
      <c r="C766">
        <f>1/COUNTIFS(SalesTable[SALES_REP],SalesTable[[#This Row],[SALES_REP]])</f>
        <v>5.3763440860215058E-3</v>
      </c>
      <c r="D766" t="s">
        <v>35</v>
      </c>
      <c r="E766" t="s">
        <v>24</v>
      </c>
      <c r="F766" t="str">
        <f t="shared" si="77"/>
        <v>Budweiser</v>
      </c>
      <c r="G766">
        <f>1/COUNTIFS(SalesTable[[BRANDS ]],SalesTable[[#This Row],[BRANDS ]])</f>
        <v>6.6666666666666671E-3</v>
      </c>
      <c r="H766">
        <v>250</v>
      </c>
      <c r="I766">
        <v>500</v>
      </c>
      <c r="J766">
        <v>738</v>
      </c>
      <c r="K766">
        <v>369000</v>
      </c>
      <c r="L766">
        <v>184500</v>
      </c>
      <c r="M766">
        <f t="shared" si="78"/>
        <v>0.5</v>
      </c>
      <c r="N766">
        <f t="shared" si="79"/>
        <v>553500</v>
      </c>
      <c r="O766" t="s">
        <v>43</v>
      </c>
      <c r="P766" t="str">
        <f t="shared" si="80"/>
        <v>Francophone</v>
      </c>
      <c r="Q766" t="s">
        <v>32</v>
      </c>
      <c r="R766" t="str">
        <f t="shared" si="83"/>
        <v>South South</v>
      </c>
      <c r="S766" t="s">
        <v>56</v>
      </c>
      <c r="T766" t="str">
        <f t="shared" si="81"/>
        <v>Sep</v>
      </c>
      <c r="U766" t="str">
        <f t="shared" si="82"/>
        <v>Q3</v>
      </c>
      <c r="V766">
        <v>2018</v>
      </c>
    </row>
    <row r="767" spans="1:22">
      <c r="A767">
        <v>10866</v>
      </c>
      <c r="B767" t="s">
        <v>60</v>
      </c>
      <c r="C767">
        <f>1/COUNTIFS(SalesTable[SALES_REP],SalesTable[[#This Row],[SALES_REP]])</f>
        <v>1.4492753623188406E-2</v>
      </c>
      <c r="D767" t="s">
        <v>61</v>
      </c>
      <c r="E767" t="s">
        <v>30</v>
      </c>
      <c r="F767" t="str">
        <f t="shared" si="77"/>
        <v>Castle Lite</v>
      </c>
      <c r="G767">
        <f>1/COUNTIFS(SalesTable[[BRANDS ]],SalesTable[[#This Row],[BRANDS ]])</f>
        <v>6.6666666666666671E-3</v>
      </c>
      <c r="H767">
        <v>180</v>
      </c>
      <c r="I767">
        <v>450</v>
      </c>
      <c r="J767">
        <v>849</v>
      </c>
      <c r="K767">
        <v>382050</v>
      </c>
      <c r="L767">
        <v>229230</v>
      </c>
      <c r="M767">
        <f t="shared" si="78"/>
        <v>0.6</v>
      </c>
      <c r="N767">
        <f t="shared" si="79"/>
        <v>611280</v>
      </c>
      <c r="O767" t="s">
        <v>19</v>
      </c>
      <c r="P767" t="str">
        <f t="shared" si="80"/>
        <v>Anglophone</v>
      </c>
      <c r="Q767" t="s">
        <v>38</v>
      </c>
      <c r="R767" t="str">
        <f t="shared" si="83"/>
        <v>North West</v>
      </c>
      <c r="S767" t="s">
        <v>59</v>
      </c>
      <c r="T767" t="str">
        <f t="shared" si="81"/>
        <v>Oct</v>
      </c>
      <c r="U767" t="str">
        <f t="shared" si="82"/>
        <v>Q4</v>
      </c>
      <c r="V767">
        <v>2018</v>
      </c>
    </row>
    <row r="768" spans="1:22">
      <c r="A768">
        <v>10867</v>
      </c>
      <c r="B768" t="s">
        <v>66</v>
      </c>
      <c r="C768">
        <f>1/COUNTIFS(SalesTable[SALES_REP],SalesTable[[#This Row],[SALES_REP]])</f>
        <v>1.4492753623188406E-2</v>
      </c>
      <c r="D768" t="s">
        <v>67</v>
      </c>
      <c r="E768" t="s">
        <v>36</v>
      </c>
      <c r="F768" t="str">
        <f t="shared" si="77"/>
        <v>Eagle Lager</v>
      </c>
      <c r="G768">
        <f>1/COUNTIFS(SalesTable[[BRANDS ]],SalesTable[[#This Row],[BRANDS ]])</f>
        <v>6.6666666666666671E-3</v>
      </c>
      <c r="H768">
        <v>170</v>
      </c>
      <c r="I768">
        <v>250</v>
      </c>
      <c r="J768">
        <v>997</v>
      </c>
      <c r="K768">
        <v>249250</v>
      </c>
      <c r="L768">
        <v>79760</v>
      </c>
      <c r="M768">
        <f t="shared" si="78"/>
        <v>0.32</v>
      </c>
      <c r="N768">
        <f t="shared" si="79"/>
        <v>329010</v>
      </c>
      <c r="O768" t="s">
        <v>25</v>
      </c>
      <c r="P768" t="str">
        <f t="shared" si="80"/>
        <v>Anglophone</v>
      </c>
      <c r="Q768" t="s">
        <v>44</v>
      </c>
      <c r="R768" t="str">
        <f t="shared" si="83"/>
        <v>North Central</v>
      </c>
      <c r="S768" t="s">
        <v>62</v>
      </c>
      <c r="T768" t="str">
        <f t="shared" si="81"/>
        <v>Nov</v>
      </c>
      <c r="U768" t="str">
        <f t="shared" si="82"/>
        <v>Q4</v>
      </c>
      <c r="V768">
        <v>2017</v>
      </c>
    </row>
    <row r="769" spans="1:22">
      <c r="A769">
        <v>10868</v>
      </c>
      <c r="B769" t="s">
        <v>64</v>
      </c>
      <c r="C769">
        <f>1/COUNTIFS(SalesTable[SALES_REP],SalesTable[[#This Row],[SALES_REP]])</f>
        <v>1.4492753623188406E-2</v>
      </c>
      <c r="D769" t="s">
        <v>65</v>
      </c>
      <c r="E769" t="s">
        <v>42</v>
      </c>
      <c r="F769" t="str">
        <f t="shared" si="77"/>
        <v>Hero</v>
      </c>
      <c r="G769">
        <f>1/COUNTIFS(SalesTable[[BRANDS ]],SalesTable[[#This Row],[BRANDS ]])</f>
        <v>6.7114093959731542E-3</v>
      </c>
      <c r="H769">
        <v>150</v>
      </c>
      <c r="I769">
        <v>200</v>
      </c>
      <c r="J769">
        <v>842</v>
      </c>
      <c r="K769">
        <v>168400</v>
      </c>
      <c r="L769">
        <v>42100</v>
      </c>
      <c r="M769">
        <f t="shared" si="78"/>
        <v>0.25</v>
      </c>
      <c r="N769">
        <f t="shared" si="79"/>
        <v>210500</v>
      </c>
      <c r="O769" t="s">
        <v>31</v>
      </c>
      <c r="P769" t="str">
        <f t="shared" si="80"/>
        <v>Francophone</v>
      </c>
      <c r="Q769" t="s">
        <v>47</v>
      </c>
      <c r="R769" t="str">
        <f t="shared" si="83"/>
        <v>North Central</v>
      </c>
      <c r="S769" t="s">
        <v>63</v>
      </c>
      <c r="T769" t="str">
        <f t="shared" si="81"/>
        <v>Dec</v>
      </c>
      <c r="U769" t="str">
        <f t="shared" si="82"/>
        <v>Q4</v>
      </c>
      <c r="V769">
        <v>2017</v>
      </c>
    </row>
    <row r="770" spans="1:22">
      <c r="A770">
        <v>10869</v>
      </c>
      <c r="B770" t="s">
        <v>60</v>
      </c>
      <c r="C770">
        <f>1/COUNTIFS(SalesTable[SALES_REP],SalesTable[[#This Row],[SALES_REP]])</f>
        <v>1.4492753623188406E-2</v>
      </c>
      <c r="D770" t="s">
        <v>61</v>
      </c>
      <c r="E770" t="s">
        <v>46</v>
      </c>
      <c r="F770" t="str">
        <f t="shared" ref="F770:F833" si="84">PROPER(E770)</f>
        <v>Beta Malt</v>
      </c>
      <c r="G770">
        <f>1/COUNTIFS(SalesTable[[BRANDS ]],SalesTable[[#This Row],[BRANDS ]])</f>
        <v>6.7114093959731542E-3</v>
      </c>
      <c r="H770">
        <v>80</v>
      </c>
      <c r="I770">
        <v>150</v>
      </c>
      <c r="J770">
        <v>866</v>
      </c>
      <c r="K770">
        <v>129900</v>
      </c>
      <c r="L770">
        <v>60620</v>
      </c>
      <c r="M770">
        <f t="shared" ref="M770:M833" si="85">L770/K770</f>
        <v>0.46666666666666667</v>
      </c>
      <c r="N770">
        <f t="shared" ref="N770:N833" si="86">SUM(K770,L770)</f>
        <v>190520</v>
      </c>
      <c r="O770" t="s">
        <v>37</v>
      </c>
      <c r="P770" t="str">
        <f t="shared" ref="P770:P833" si="87">IF(O770 = "Ghana", "Anglophone", IF(O770= "Nigeria", "Anglophone", "Francophone"))</f>
        <v>Francophone</v>
      </c>
      <c r="Q770" t="s">
        <v>20</v>
      </c>
      <c r="R770" t="str">
        <f t="shared" si="83"/>
        <v>South East</v>
      </c>
      <c r="S770" t="s">
        <v>21</v>
      </c>
      <c r="T770" t="str">
        <f t="shared" ref="T770:T833" si="88">LEFT(S770, 3)</f>
        <v>Jan</v>
      </c>
      <c r="U770" t="str">
        <f t="shared" ref="U770:U833" si="89">IF(S770="October","Q4",IF(S770="November","Q4",IF(S770="December","Q4",IF(S770="September", "Q3",IF(S770="August", "Q3", IF(S770="July", "Q3",IF(S770="June", "Q2",IF(S770="May", "Q2", IF(S770="April", "Q2","Q1")))))))))</f>
        <v>Q1</v>
      </c>
      <c r="V770">
        <v>2019</v>
      </c>
    </row>
    <row r="771" spans="1:22">
      <c r="A771">
        <v>10870</v>
      </c>
      <c r="B771" t="s">
        <v>22</v>
      </c>
      <c r="C771">
        <f>1/COUNTIFS(SalesTable[SALES_REP],SalesTable[[#This Row],[SALES_REP]])</f>
        <v>8.4745762711864406E-3</v>
      </c>
      <c r="D771" t="s">
        <v>23</v>
      </c>
      <c r="E771" t="s">
        <v>51</v>
      </c>
      <c r="F771" t="str">
        <f t="shared" si="84"/>
        <v>Grand Malt</v>
      </c>
      <c r="G771">
        <f>1/COUNTIFS(SalesTable[[BRANDS ]],SalesTable[[#This Row],[BRANDS ]])</f>
        <v>6.7114093959731542E-3</v>
      </c>
      <c r="H771">
        <v>90</v>
      </c>
      <c r="I771">
        <v>150</v>
      </c>
      <c r="J771">
        <v>904</v>
      </c>
      <c r="K771">
        <v>135600</v>
      </c>
      <c r="L771">
        <v>54240</v>
      </c>
      <c r="M771">
        <f t="shared" si="85"/>
        <v>0.4</v>
      </c>
      <c r="N771">
        <f t="shared" si="86"/>
        <v>189840</v>
      </c>
      <c r="O771" t="s">
        <v>43</v>
      </c>
      <c r="P771" t="str">
        <f t="shared" si="87"/>
        <v>Francophone</v>
      </c>
      <c r="Q771" t="s">
        <v>26</v>
      </c>
      <c r="R771" t="str">
        <f t="shared" ref="R771:R834" si="90">IF(Q771="Southeast","South East",IF(Q771="west","West",IF(Q771="southsouth","South South",IF(Q771="northwest","North West",IF(Q771="northeast","North East","North Central")))))</f>
        <v>West</v>
      </c>
      <c r="S771" t="s">
        <v>27</v>
      </c>
      <c r="T771" t="str">
        <f t="shared" si="88"/>
        <v>Feb</v>
      </c>
      <c r="U771" t="str">
        <f t="shared" si="89"/>
        <v>Q1</v>
      </c>
      <c r="V771">
        <v>2018</v>
      </c>
    </row>
    <row r="772" spans="1:22">
      <c r="A772">
        <v>10871</v>
      </c>
      <c r="B772" t="s">
        <v>64</v>
      </c>
      <c r="C772">
        <f>1/COUNTIFS(SalesTable[SALES_REP],SalesTable[[#This Row],[SALES_REP]])</f>
        <v>1.4492753623188406E-2</v>
      </c>
      <c r="D772" t="s">
        <v>65</v>
      </c>
      <c r="E772" t="s">
        <v>18</v>
      </c>
      <c r="F772" t="str">
        <f t="shared" si="84"/>
        <v>Trophy</v>
      </c>
      <c r="G772">
        <f>1/COUNTIFS(SalesTable[[BRANDS ]],SalesTable[[#This Row],[BRANDS ]])</f>
        <v>6.6666666666666671E-3</v>
      </c>
      <c r="H772">
        <v>150</v>
      </c>
      <c r="I772">
        <v>200</v>
      </c>
      <c r="J772">
        <v>977</v>
      </c>
      <c r="K772">
        <v>195400</v>
      </c>
      <c r="L772">
        <v>48850</v>
      </c>
      <c r="M772">
        <f t="shared" si="85"/>
        <v>0.25</v>
      </c>
      <c r="N772">
        <f t="shared" si="86"/>
        <v>244250</v>
      </c>
      <c r="O772" t="s">
        <v>19</v>
      </c>
      <c r="P772" t="str">
        <f t="shared" si="87"/>
        <v>Anglophone</v>
      </c>
      <c r="Q772" t="s">
        <v>32</v>
      </c>
      <c r="R772" t="str">
        <f t="shared" si="90"/>
        <v>South South</v>
      </c>
      <c r="S772" t="s">
        <v>33</v>
      </c>
      <c r="T772" t="str">
        <f t="shared" si="88"/>
        <v>Mar</v>
      </c>
      <c r="U772" t="str">
        <f t="shared" si="89"/>
        <v>Q1</v>
      </c>
      <c r="V772">
        <v>2018</v>
      </c>
    </row>
    <row r="773" spans="1:22">
      <c r="A773">
        <v>10872</v>
      </c>
      <c r="B773" t="s">
        <v>34</v>
      </c>
      <c r="C773">
        <f>1/COUNTIFS(SalesTable[SALES_REP],SalesTable[[#This Row],[SALES_REP]])</f>
        <v>5.3763440860215058E-3</v>
      </c>
      <c r="D773" t="s">
        <v>35</v>
      </c>
      <c r="E773" t="s">
        <v>24</v>
      </c>
      <c r="F773" t="str">
        <f t="shared" si="84"/>
        <v>Budweiser</v>
      </c>
      <c r="G773">
        <f>1/COUNTIFS(SalesTable[[BRANDS ]],SalesTable[[#This Row],[BRANDS ]])</f>
        <v>6.6666666666666671E-3</v>
      </c>
      <c r="H773">
        <v>250</v>
      </c>
      <c r="I773">
        <v>500</v>
      </c>
      <c r="J773">
        <v>848</v>
      </c>
      <c r="K773">
        <v>424000</v>
      </c>
      <c r="L773">
        <v>212000</v>
      </c>
      <c r="M773">
        <f t="shared" si="85"/>
        <v>0.5</v>
      </c>
      <c r="N773">
        <f t="shared" si="86"/>
        <v>636000</v>
      </c>
      <c r="O773" t="s">
        <v>25</v>
      </c>
      <c r="P773" t="str">
        <f t="shared" si="87"/>
        <v>Anglophone</v>
      </c>
      <c r="Q773" t="s">
        <v>38</v>
      </c>
      <c r="R773" t="str">
        <f t="shared" si="90"/>
        <v>North West</v>
      </c>
      <c r="S773" t="s">
        <v>39</v>
      </c>
      <c r="T773" t="str">
        <f t="shared" si="88"/>
        <v>Apr</v>
      </c>
      <c r="U773" t="str">
        <f t="shared" si="89"/>
        <v>Q2</v>
      </c>
      <c r="V773">
        <v>2017</v>
      </c>
    </row>
    <row r="774" spans="1:22">
      <c r="A774">
        <v>10873</v>
      </c>
      <c r="B774" t="s">
        <v>28</v>
      </c>
      <c r="C774">
        <f>1/COUNTIFS(SalesTable[SALES_REP],SalesTable[[#This Row],[SALES_REP]])</f>
        <v>9.3457943925233638E-3</v>
      </c>
      <c r="D774" t="s">
        <v>29</v>
      </c>
      <c r="E774" t="s">
        <v>30</v>
      </c>
      <c r="F774" t="str">
        <f t="shared" si="84"/>
        <v>Castle Lite</v>
      </c>
      <c r="G774">
        <f>1/COUNTIFS(SalesTable[[BRANDS ]],SalesTable[[#This Row],[BRANDS ]])</f>
        <v>6.6666666666666671E-3</v>
      </c>
      <c r="H774">
        <v>180</v>
      </c>
      <c r="I774">
        <v>450</v>
      </c>
      <c r="J774">
        <v>924</v>
      </c>
      <c r="K774">
        <v>415800</v>
      </c>
      <c r="L774">
        <v>249480</v>
      </c>
      <c r="M774">
        <f t="shared" si="85"/>
        <v>0.6</v>
      </c>
      <c r="N774">
        <f t="shared" si="86"/>
        <v>665280</v>
      </c>
      <c r="O774" t="s">
        <v>31</v>
      </c>
      <c r="P774" t="str">
        <f t="shared" si="87"/>
        <v>Francophone</v>
      </c>
      <c r="Q774" t="s">
        <v>44</v>
      </c>
      <c r="R774" t="str">
        <f t="shared" si="90"/>
        <v>North Central</v>
      </c>
      <c r="S774" t="s">
        <v>45</v>
      </c>
      <c r="T774" t="str">
        <f t="shared" si="88"/>
        <v>May</v>
      </c>
      <c r="U774" t="str">
        <f t="shared" si="89"/>
        <v>Q2</v>
      </c>
      <c r="V774">
        <v>2017</v>
      </c>
    </row>
    <row r="775" spans="1:22">
      <c r="A775">
        <v>10874</v>
      </c>
      <c r="B775" t="s">
        <v>16</v>
      </c>
      <c r="C775">
        <f>1/COUNTIFS(SalesTable[SALES_REP],SalesTable[[#This Row],[SALES_REP]])</f>
        <v>7.3529411764705881E-3</v>
      </c>
      <c r="D775" t="s">
        <v>17</v>
      </c>
      <c r="E775" t="s">
        <v>36</v>
      </c>
      <c r="F775" t="str">
        <f t="shared" si="84"/>
        <v>Eagle Lager</v>
      </c>
      <c r="G775">
        <f>1/COUNTIFS(SalesTable[[BRANDS ]],SalesTable[[#This Row],[BRANDS ]])</f>
        <v>6.6666666666666671E-3</v>
      </c>
      <c r="H775">
        <v>170</v>
      </c>
      <c r="I775">
        <v>250</v>
      </c>
      <c r="J775">
        <v>977</v>
      </c>
      <c r="K775">
        <v>244250</v>
      </c>
      <c r="L775">
        <v>78160</v>
      </c>
      <c r="M775">
        <f t="shared" si="85"/>
        <v>0.32</v>
      </c>
      <c r="N775">
        <f t="shared" si="86"/>
        <v>322410</v>
      </c>
      <c r="O775" t="s">
        <v>37</v>
      </c>
      <c r="P775" t="str">
        <f t="shared" si="87"/>
        <v>Francophone</v>
      </c>
      <c r="Q775" t="s">
        <v>47</v>
      </c>
      <c r="R775" t="str">
        <f t="shared" si="90"/>
        <v>North Central</v>
      </c>
      <c r="S775" t="s">
        <v>48</v>
      </c>
      <c r="T775" t="str">
        <f t="shared" si="88"/>
        <v>Jun</v>
      </c>
      <c r="U775" t="str">
        <f t="shared" si="89"/>
        <v>Q2</v>
      </c>
      <c r="V775">
        <v>2019</v>
      </c>
    </row>
    <row r="776" spans="1:22">
      <c r="A776">
        <v>10875</v>
      </c>
      <c r="B776" t="s">
        <v>40</v>
      </c>
      <c r="C776">
        <f>1/COUNTIFS(SalesTable[SALES_REP],SalesTable[[#This Row],[SALES_REP]])</f>
        <v>9.3457943925233638E-3</v>
      </c>
      <c r="D776" t="s">
        <v>41</v>
      </c>
      <c r="E776" t="s">
        <v>42</v>
      </c>
      <c r="F776" t="str">
        <f t="shared" si="84"/>
        <v>Hero</v>
      </c>
      <c r="G776">
        <f>1/COUNTIFS(SalesTable[[BRANDS ]],SalesTable[[#This Row],[BRANDS ]])</f>
        <v>6.7114093959731542E-3</v>
      </c>
      <c r="H776">
        <v>150</v>
      </c>
      <c r="I776">
        <v>200</v>
      </c>
      <c r="J776">
        <v>771</v>
      </c>
      <c r="K776">
        <v>154200</v>
      </c>
      <c r="L776">
        <v>38550</v>
      </c>
      <c r="M776">
        <f t="shared" si="85"/>
        <v>0.25</v>
      </c>
      <c r="N776">
        <f t="shared" si="86"/>
        <v>192750</v>
      </c>
      <c r="O776" t="s">
        <v>43</v>
      </c>
      <c r="P776" t="str">
        <f t="shared" si="87"/>
        <v>Francophone</v>
      </c>
      <c r="Q776" t="s">
        <v>20</v>
      </c>
      <c r="R776" t="str">
        <f t="shared" si="90"/>
        <v>South East</v>
      </c>
      <c r="S776" t="s">
        <v>52</v>
      </c>
      <c r="T776" t="str">
        <f t="shared" si="88"/>
        <v>Jul</v>
      </c>
      <c r="U776" t="str">
        <f t="shared" si="89"/>
        <v>Q3</v>
      </c>
      <c r="V776">
        <v>2017</v>
      </c>
    </row>
    <row r="777" spans="1:22">
      <c r="A777">
        <v>10876</v>
      </c>
      <c r="B777" t="s">
        <v>57</v>
      </c>
      <c r="C777">
        <f>1/COUNTIFS(SalesTable[SALES_REP],SalesTable[[#This Row],[SALES_REP]])</f>
        <v>2.0408163265306121E-2</v>
      </c>
      <c r="D777" t="s">
        <v>58</v>
      </c>
      <c r="E777" t="s">
        <v>46</v>
      </c>
      <c r="F777" t="str">
        <f t="shared" si="84"/>
        <v>Beta Malt</v>
      </c>
      <c r="G777">
        <f>1/COUNTIFS(SalesTable[[BRANDS ]],SalesTable[[#This Row],[BRANDS ]])</f>
        <v>6.7114093959731542E-3</v>
      </c>
      <c r="H777">
        <v>80</v>
      </c>
      <c r="I777">
        <v>150</v>
      </c>
      <c r="J777">
        <v>862</v>
      </c>
      <c r="K777">
        <v>129300</v>
      </c>
      <c r="L777">
        <v>60340</v>
      </c>
      <c r="M777">
        <f t="shared" si="85"/>
        <v>0.46666666666666667</v>
      </c>
      <c r="N777">
        <f t="shared" si="86"/>
        <v>189640</v>
      </c>
      <c r="O777" t="s">
        <v>19</v>
      </c>
      <c r="P777" t="str">
        <f t="shared" si="87"/>
        <v>Anglophone</v>
      </c>
      <c r="Q777" t="s">
        <v>26</v>
      </c>
      <c r="R777" t="str">
        <f t="shared" si="90"/>
        <v>West</v>
      </c>
      <c r="S777" t="s">
        <v>53</v>
      </c>
      <c r="T777" t="str">
        <f t="shared" si="88"/>
        <v>Aug</v>
      </c>
      <c r="U777" t="str">
        <f t="shared" si="89"/>
        <v>Q3</v>
      </c>
      <c r="V777">
        <v>2017</v>
      </c>
    </row>
    <row r="778" spans="1:22">
      <c r="A778">
        <v>10877</v>
      </c>
      <c r="B778" t="s">
        <v>22</v>
      </c>
      <c r="C778">
        <f>1/COUNTIFS(SalesTable[SALES_REP],SalesTable[[#This Row],[SALES_REP]])</f>
        <v>8.4745762711864406E-3</v>
      </c>
      <c r="D778" t="s">
        <v>23</v>
      </c>
      <c r="E778" t="s">
        <v>51</v>
      </c>
      <c r="F778" t="str">
        <f t="shared" si="84"/>
        <v>Grand Malt</v>
      </c>
      <c r="G778">
        <f>1/COUNTIFS(SalesTable[[BRANDS ]],SalesTable[[#This Row],[BRANDS ]])</f>
        <v>6.7114093959731542E-3</v>
      </c>
      <c r="H778">
        <v>90</v>
      </c>
      <c r="I778">
        <v>150</v>
      </c>
      <c r="J778">
        <v>716</v>
      </c>
      <c r="K778">
        <v>107400</v>
      </c>
      <c r="L778">
        <v>42960</v>
      </c>
      <c r="M778">
        <f t="shared" si="85"/>
        <v>0.4</v>
      </c>
      <c r="N778">
        <f t="shared" si="86"/>
        <v>150360</v>
      </c>
      <c r="O778" t="s">
        <v>25</v>
      </c>
      <c r="P778" t="str">
        <f t="shared" si="87"/>
        <v>Anglophone</v>
      </c>
      <c r="Q778" t="s">
        <v>32</v>
      </c>
      <c r="R778" t="str">
        <f t="shared" si="90"/>
        <v>South South</v>
      </c>
      <c r="S778" t="s">
        <v>56</v>
      </c>
      <c r="T778" t="str">
        <f t="shared" si="88"/>
        <v>Sep</v>
      </c>
      <c r="U778" t="str">
        <f t="shared" si="89"/>
        <v>Q3</v>
      </c>
      <c r="V778">
        <v>2019</v>
      </c>
    </row>
    <row r="779" spans="1:22">
      <c r="A779">
        <v>10878</v>
      </c>
      <c r="B779" t="s">
        <v>22</v>
      </c>
      <c r="C779">
        <f>1/COUNTIFS(SalesTable[SALES_REP],SalesTable[[#This Row],[SALES_REP]])</f>
        <v>8.4745762711864406E-3</v>
      </c>
      <c r="D779" t="s">
        <v>23</v>
      </c>
      <c r="E779" t="s">
        <v>18</v>
      </c>
      <c r="F779" t="str">
        <f t="shared" si="84"/>
        <v>Trophy</v>
      </c>
      <c r="G779">
        <f>1/COUNTIFS(SalesTable[[BRANDS ]],SalesTable[[#This Row],[BRANDS ]])</f>
        <v>6.6666666666666671E-3</v>
      </c>
      <c r="H779">
        <v>150</v>
      </c>
      <c r="I779">
        <v>200</v>
      </c>
      <c r="J779">
        <v>923</v>
      </c>
      <c r="K779">
        <v>184600</v>
      </c>
      <c r="L779">
        <v>46150</v>
      </c>
      <c r="M779">
        <f t="shared" si="85"/>
        <v>0.25</v>
      </c>
      <c r="N779">
        <f t="shared" si="86"/>
        <v>230750</v>
      </c>
      <c r="O779" t="s">
        <v>31</v>
      </c>
      <c r="P779" t="str">
        <f t="shared" si="87"/>
        <v>Francophone</v>
      </c>
      <c r="Q779" t="s">
        <v>38</v>
      </c>
      <c r="R779" t="str">
        <f t="shared" si="90"/>
        <v>North West</v>
      </c>
      <c r="S779" t="s">
        <v>59</v>
      </c>
      <c r="T779" t="str">
        <f t="shared" si="88"/>
        <v>Oct</v>
      </c>
      <c r="U779" t="str">
        <f t="shared" si="89"/>
        <v>Q4</v>
      </c>
      <c r="V779">
        <v>2017</v>
      </c>
    </row>
    <row r="780" spans="1:22">
      <c r="A780">
        <v>10879</v>
      </c>
      <c r="B780" t="s">
        <v>66</v>
      </c>
      <c r="C780">
        <f>1/COUNTIFS(SalesTable[SALES_REP],SalesTable[[#This Row],[SALES_REP]])</f>
        <v>1.4492753623188406E-2</v>
      </c>
      <c r="D780" t="s">
        <v>67</v>
      </c>
      <c r="E780" t="s">
        <v>24</v>
      </c>
      <c r="F780" t="str">
        <f t="shared" si="84"/>
        <v>Budweiser</v>
      </c>
      <c r="G780">
        <f>1/COUNTIFS(SalesTable[[BRANDS ]],SalesTable[[#This Row],[BRANDS ]])</f>
        <v>6.6666666666666671E-3</v>
      </c>
      <c r="H780">
        <v>250</v>
      </c>
      <c r="I780">
        <v>500</v>
      </c>
      <c r="J780">
        <v>729</v>
      </c>
      <c r="K780">
        <v>364500</v>
      </c>
      <c r="L780">
        <v>182250</v>
      </c>
      <c r="M780">
        <f t="shared" si="85"/>
        <v>0.5</v>
      </c>
      <c r="N780">
        <f t="shared" si="86"/>
        <v>546750</v>
      </c>
      <c r="O780" t="s">
        <v>37</v>
      </c>
      <c r="P780" t="str">
        <f t="shared" si="87"/>
        <v>Francophone</v>
      </c>
      <c r="Q780" t="s">
        <v>44</v>
      </c>
      <c r="R780" t="str">
        <f t="shared" si="90"/>
        <v>North Central</v>
      </c>
      <c r="S780" t="s">
        <v>62</v>
      </c>
      <c r="T780" t="str">
        <f t="shared" si="88"/>
        <v>Nov</v>
      </c>
      <c r="U780" t="str">
        <f t="shared" si="89"/>
        <v>Q4</v>
      </c>
      <c r="V780">
        <v>2018</v>
      </c>
    </row>
    <row r="781" spans="1:22">
      <c r="A781">
        <v>10880</v>
      </c>
      <c r="B781" t="s">
        <v>34</v>
      </c>
      <c r="C781">
        <f>1/COUNTIFS(SalesTable[SALES_REP],SalesTable[[#This Row],[SALES_REP]])</f>
        <v>5.3763440860215058E-3</v>
      </c>
      <c r="D781" t="s">
        <v>35</v>
      </c>
      <c r="E781" t="s">
        <v>30</v>
      </c>
      <c r="F781" t="str">
        <f t="shared" si="84"/>
        <v>Castle Lite</v>
      </c>
      <c r="G781">
        <f>1/COUNTIFS(SalesTable[[BRANDS ]],SalesTable[[#This Row],[BRANDS ]])</f>
        <v>6.6666666666666671E-3</v>
      </c>
      <c r="H781">
        <v>180</v>
      </c>
      <c r="I781">
        <v>450</v>
      </c>
      <c r="J781">
        <v>766</v>
      </c>
      <c r="K781">
        <v>344700</v>
      </c>
      <c r="L781">
        <v>206820</v>
      </c>
      <c r="M781">
        <f t="shared" si="85"/>
        <v>0.6</v>
      </c>
      <c r="N781">
        <f t="shared" si="86"/>
        <v>551520</v>
      </c>
      <c r="O781" t="s">
        <v>43</v>
      </c>
      <c r="P781" t="str">
        <f t="shared" si="87"/>
        <v>Francophone</v>
      </c>
      <c r="Q781" t="s">
        <v>47</v>
      </c>
      <c r="R781" t="str">
        <f t="shared" si="90"/>
        <v>North Central</v>
      </c>
      <c r="S781" t="s">
        <v>63</v>
      </c>
      <c r="T781" t="str">
        <f t="shared" si="88"/>
        <v>Dec</v>
      </c>
      <c r="U781" t="str">
        <f t="shared" si="89"/>
        <v>Q4</v>
      </c>
      <c r="V781">
        <v>2017</v>
      </c>
    </row>
    <row r="782" spans="1:22">
      <c r="A782">
        <v>10881</v>
      </c>
      <c r="B782" t="s">
        <v>54</v>
      </c>
      <c r="C782">
        <f>1/COUNTIFS(SalesTable[SALES_REP],SalesTable[[#This Row],[SALES_REP]])</f>
        <v>1.2658227848101266E-2</v>
      </c>
      <c r="D782" t="s">
        <v>55</v>
      </c>
      <c r="E782" t="s">
        <v>36</v>
      </c>
      <c r="F782" t="str">
        <f t="shared" si="84"/>
        <v>Eagle Lager</v>
      </c>
      <c r="G782">
        <f>1/COUNTIFS(SalesTable[[BRANDS ]],SalesTable[[#This Row],[BRANDS ]])</f>
        <v>6.6666666666666671E-3</v>
      </c>
      <c r="H782">
        <v>170</v>
      </c>
      <c r="I782">
        <v>250</v>
      </c>
      <c r="J782">
        <v>704</v>
      </c>
      <c r="K782">
        <v>176000</v>
      </c>
      <c r="L782">
        <v>56320</v>
      </c>
      <c r="M782">
        <f t="shared" si="85"/>
        <v>0.32</v>
      </c>
      <c r="N782">
        <f t="shared" si="86"/>
        <v>232320</v>
      </c>
      <c r="O782" t="s">
        <v>19</v>
      </c>
      <c r="P782" t="str">
        <f t="shared" si="87"/>
        <v>Anglophone</v>
      </c>
      <c r="Q782" t="s">
        <v>20</v>
      </c>
      <c r="R782" t="str">
        <f t="shared" si="90"/>
        <v>South East</v>
      </c>
      <c r="S782" t="s">
        <v>21</v>
      </c>
      <c r="T782" t="str">
        <f t="shared" si="88"/>
        <v>Jan</v>
      </c>
      <c r="U782" t="str">
        <f t="shared" si="89"/>
        <v>Q1</v>
      </c>
      <c r="V782">
        <v>2019</v>
      </c>
    </row>
    <row r="783" spans="1:22">
      <c r="A783">
        <v>10882</v>
      </c>
      <c r="B783" t="s">
        <v>66</v>
      </c>
      <c r="C783">
        <f>1/COUNTIFS(SalesTable[SALES_REP],SalesTable[[#This Row],[SALES_REP]])</f>
        <v>1.4492753623188406E-2</v>
      </c>
      <c r="D783" t="s">
        <v>67</v>
      </c>
      <c r="E783" t="s">
        <v>42</v>
      </c>
      <c r="F783" t="str">
        <f t="shared" si="84"/>
        <v>Hero</v>
      </c>
      <c r="G783">
        <f>1/COUNTIFS(SalesTable[[BRANDS ]],SalesTable[[#This Row],[BRANDS ]])</f>
        <v>6.7114093959731542E-3</v>
      </c>
      <c r="H783">
        <v>150</v>
      </c>
      <c r="I783">
        <v>200</v>
      </c>
      <c r="J783">
        <v>823</v>
      </c>
      <c r="K783">
        <v>164600</v>
      </c>
      <c r="L783">
        <v>41150</v>
      </c>
      <c r="M783">
        <f t="shared" si="85"/>
        <v>0.25</v>
      </c>
      <c r="N783">
        <f t="shared" si="86"/>
        <v>205750</v>
      </c>
      <c r="O783" t="s">
        <v>25</v>
      </c>
      <c r="P783" t="str">
        <f t="shared" si="87"/>
        <v>Anglophone</v>
      </c>
      <c r="Q783" t="s">
        <v>26</v>
      </c>
      <c r="R783" t="str">
        <f t="shared" si="90"/>
        <v>West</v>
      </c>
      <c r="S783" t="s">
        <v>27</v>
      </c>
      <c r="T783" t="str">
        <f t="shared" si="88"/>
        <v>Feb</v>
      </c>
      <c r="U783" t="str">
        <f t="shared" si="89"/>
        <v>Q1</v>
      </c>
      <c r="V783">
        <v>2018</v>
      </c>
    </row>
    <row r="784" spans="1:22">
      <c r="A784">
        <v>10883</v>
      </c>
      <c r="B784" t="s">
        <v>28</v>
      </c>
      <c r="C784">
        <f>1/COUNTIFS(SalesTable[SALES_REP],SalesTable[[#This Row],[SALES_REP]])</f>
        <v>9.3457943925233638E-3</v>
      </c>
      <c r="D784" t="s">
        <v>29</v>
      </c>
      <c r="E784" t="s">
        <v>46</v>
      </c>
      <c r="F784" t="str">
        <f t="shared" si="84"/>
        <v>Beta Malt</v>
      </c>
      <c r="G784">
        <f>1/COUNTIFS(SalesTable[[BRANDS ]],SalesTable[[#This Row],[BRANDS ]])</f>
        <v>6.7114093959731542E-3</v>
      </c>
      <c r="H784">
        <v>80</v>
      </c>
      <c r="I784">
        <v>150</v>
      </c>
      <c r="J784">
        <v>869</v>
      </c>
      <c r="K784">
        <v>130350</v>
      </c>
      <c r="L784">
        <v>60830</v>
      </c>
      <c r="M784">
        <f t="shared" si="85"/>
        <v>0.46666666666666667</v>
      </c>
      <c r="N784">
        <f t="shared" si="86"/>
        <v>191180</v>
      </c>
      <c r="O784" t="s">
        <v>31</v>
      </c>
      <c r="P784" t="str">
        <f t="shared" si="87"/>
        <v>Francophone</v>
      </c>
      <c r="Q784" t="s">
        <v>32</v>
      </c>
      <c r="R784" t="str">
        <f t="shared" si="90"/>
        <v>South South</v>
      </c>
      <c r="S784" t="s">
        <v>33</v>
      </c>
      <c r="T784" t="str">
        <f t="shared" si="88"/>
        <v>Mar</v>
      </c>
      <c r="U784" t="str">
        <f t="shared" si="89"/>
        <v>Q1</v>
      </c>
      <c r="V784">
        <v>2017</v>
      </c>
    </row>
    <row r="785" spans="1:22">
      <c r="A785">
        <v>10884</v>
      </c>
      <c r="B785" t="s">
        <v>22</v>
      </c>
      <c r="C785">
        <f>1/COUNTIFS(SalesTable[SALES_REP],SalesTable[[#This Row],[SALES_REP]])</f>
        <v>8.4745762711864406E-3</v>
      </c>
      <c r="D785" t="s">
        <v>23</v>
      </c>
      <c r="E785" t="s">
        <v>51</v>
      </c>
      <c r="F785" t="str">
        <f t="shared" si="84"/>
        <v>Grand Malt</v>
      </c>
      <c r="G785">
        <f>1/COUNTIFS(SalesTable[[BRANDS ]],SalesTable[[#This Row],[BRANDS ]])</f>
        <v>6.7114093959731542E-3</v>
      </c>
      <c r="H785">
        <v>90</v>
      </c>
      <c r="I785">
        <v>150</v>
      </c>
      <c r="J785">
        <v>928</v>
      </c>
      <c r="K785">
        <v>139200</v>
      </c>
      <c r="L785">
        <v>55680</v>
      </c>
      <c r="M785">
        <f t="shared" si="85"/>
        <v>0.4</v>
      </c>
      <c r="N785">
        <f t="shared" si="86"/>
        <v>194880</v>
      </c>
      <c r="O785" t="s">
        <v>37</v>
      </c>
      <c r="P785" t="str">
        <f t="shared" si="87"/>
        <v>Francophone</v>
      </c>
      <c r="Q785" t="s">
        <v>38</v>
      </c>
      <c r="R785" t="str">
        <f t="shared" si="90"/>
        <v>North West</v>
      </c>
      <c r="S785" t="s">
        <v>39</v>
      </c>
      <c r="T785" t="str">
        <f t="shared" si="88"/>
        <v>Apr</v>
      </c>
      <c r="U785" t="str">
        <f t="shared" si="89"/>
        <v>Q2</v>
      </c>
      <c r="V785">
        <v>2019</v>
      </c>
    </row>
    <row r="786" spans="1:22">
      <c r="A786">
        <v>10885</v>
      </c>
      <c r="B786" t="s">
        <v>28</v>
      </c>
      <c r="C786">
        <f>1/COUNTIFS(SalesTable[SALES_REP],SalesTable[[#This Row],[SALES_REP]])</f>
        <v>9.3457943925233638E-3</v>
      </c>
      <c r="D786" t="s">
        <v>29</v>
      </c>
      <c r="E786" t="s">
        <v>18</v>
      </c>
      <c r="F786" t="str">
        <f t="shared" si="84"/>
        <v>Trophy</v>
      </c>
      <c r="G786">
        <f>1/COUNTIFS(SalesTable[[BRANDS ]],SalesTable[[#This Row],[BRANDS ]])</f>
        <v>6.6666666666666671E-3</v>
      </c>
      <c r="H786">
        <v>150</v>
      </c>
      <c r="I786">
        <v>200</v>
      </c>
      <c r="J786">
        <v>903</v>
      </c>
      <c r="K786">
        <v>180600</v>
      </c>
      <c r="L786">
        <v>45150</v>
      </c>
      <c r="M786">
        <f t="shared" si="85"/>
        <v>0.25</v>
      </c>
      <c r="N786">
        <f t="shared" si="86"/>
        <v>225750</v>
      </c>
      <c r="O786" t="s">
        <v>43</v>
      </c>
      <c r="P786" t="str">
        <f t="shared" si="87"/>
        <v>Francophone</v>
      </c>
      <c r="Q786" t="s">
        <v>44</v>
      </c>
      <c r="R786" t="str">
        <f t="shared" si="90"/>
        <v>North Central</v>
      </c>
      <c r="S786" t="s">
        <v>45</v>
      </c>
      <c r="T786" t="str">
        <f t="shared" si="88"/>
        <v>May</v>
      </c>
      <c r="U786" t="str">
        <f t="shared" si="89"/>
        <v>Q2</v>
      </c>
      <c r="V786">
        <v>2019</v>
      </c>
    </row>
    <row r="787" spans="1:22">
      <c r="A787">
        <v>10886</v>
      </c>
      <c r="B787" t="s">
        <v>49</v>
      </c>
      <c r="C787">
        <f>1/COUNTIFS(SalesTable[SALES_REP],SalesTable[[#This Row],[SALES_REP]])</f>
        <v>1.7241379310344827E-2</v>
      </c>
      <c r="D787" t="s">
        <v>50</v>
      </c>
      <c r="E787" t="s">
        <v>24</v>
      </c>
      <c r="F787" t="str">
        <f t="shared" si="84"/>
        <v>Budweiser</v>
      </c>
      <c r="G787">
        <f>1/COUNTIFS(SalesTable[[BRANDS ]],SalesTable[[#This Row],[BRANDS ]])</f>
        <v>6.6666666666666671E-3</v>
      </c>
      <c r="H787">
        <v>250</v>
      </c>
      <c r="I787">
        <v>500</v>
      </c>
      <c r="J787">
        <v>916</v>
      </c>
      <c r="K787">
        <v>458000</v>
      </c>
      <c r="L787">
        <v>229000</v>
      </c>
      <c r="M787">
        <f t="shared" si="85"/>
        <v>0.5</v>
      </c>
      <c r="N787">
        <f t="shared" si="86"/>
        <v>687000</v>
      </c>
      <c r="O787" t="s">
        <v>19</v>
      </c>
      <c r="P787" t="str">
        <f t="shared" si="87"/>
        <v>Anglophone</v>
      </c>
      <c r="Q787" t="s">
        <v>47</v>
      </c>
      <c r="R787" t="str">
        <f t="shared" si="90"/>
        <v>North Central</v>
      </c>
      <c r="S787" t="s">
        <v>48</v>
      </c>
      <c r="T787" t="str">
        <f t="shared" si="88"/>
        <v>Jun</v>
      </c>
      <c r="U787" t="str">
        <f t="shared" si="89"/>
        <v>Q2</v>
      </c>
      <c r="V787">
        <v>2018</v>
      </c>
    </row>
    <row r="788" spans="1:22">
      <c r="A788">
        <v>10887</v>
      </c>
      <c r="B788" t="s">
        <v>40</v>
      </c>
      <c r="C788">
        <f>1/COUNTIFS(SalesTable[SALES_REP],SalesTable[[#This Row],[SALES_REP]])</f>
        <v>9.3457943925233638E-3</v>
      </c>
      <c r="D788" t="s">
        <v>41</v>
      </c>
      <c r="E788" t="s">
        <v>30</v>
      </c>
      <c r="F788" t="str">
        <f t="shared" si="84"/>
        <v>Castle Lite</v>
      </c>
      <c r="G788">
        <f>1/COUNTIFS(SalesTable[[BRANDS ]],SalesTable[[#This Row],[BRANDS ]])</f>
        <v>6.6666666666666671E-3</v>
      </c>
      <c r="H788">
        <v>180</v>
      </c>
      <c r="I788">
        <v>450</v>
      </c>
      <c r="J788">
        <v>988</v>
      </c>
      <c r="K788">
        <v>444600</v>
      </c>
      <c r="L788">
        <v>266760</v>
      </c>
      <c r="M788">
        <f t="shared" si="85"/>
        <v>0.6</v>
      </c>
      <c r="N788">
        <f t="shared" si="86"/>
        <v>711360</v>
      </c>
      <c r="O788" t="s">
        <v>25</v>
      </c>
      <c r="P788" t="str">
        <f t="shared" si="87"/>
        <v>Anglophone</v>
      </c>
      <c r="Q788" t="s">
        <v>20</v>
      </c>
      <c r="R788" t="str">
        <f t="shared" si="90"/>
        <v>South East</v>
      </c>
      <c r="S788" t="s">
        <v>52</v>
      </c>
      <c r="T788" t="str">
        <f t="shared" si="88"/>
        <v>Jul</v>
      </c>
      <c r="U788" t="str">
        <f t="shared" si="89"/>
        <v>Q3</v>
      </c>
      <c r="V788">
        <v>2018</v>
      </c>
    </row>
    <row r="789" spans="1:22">
      <c r="A789">
        <v>10888</v>
      </c>
      <c r="B789" t="s">
        <v>16</v>
      </c>
      <c r="C789">
        <f>1/COUNTIFS(SalesTable[SALES_REP],SalesTable[[#This Row],[SALES_REP]])</f>
        <v>7.3529411764705881E-3</v>
      </c>
      <c r="D789" t="s">
        <v>17</v>
      </c>
      <c r="E789" t="s">
        <v>36</v>
      </c>
      <c r="F789" t="str">
        <f t="shared" si="84"/>
        <v>Eagle Lager</v>
      </c>
      <c r="G789">
        <f>1/COUNTIFS(SalesTable[[BRANDS ]],SalesTable[[#This Row],[BRANDS ]])</f>
        <v>6.6666666666666671E-3</v>
      </c>
      <c r="H789">
        <v>170</v>
      </c>
      <c r="I789">
        <v>250</v>
      </c>
      <c r="J789">
        <v>905</v>
      </c>
      <c r="K789">
        <v>226250</v>
      </c>
      <c r="L789">
        <v>72400</v>
      </c>
      <c r="M789">
        <f t="shared" si="85"/>
        <v>0.32</v>
      </c>
      <c r="N789">
        <f t="shared" si="86"/>
        <v>298650</v>
      </c>
      <c r="O789" t="s">
        <v>31</v>
      </c>
      <c r="P789" t="str">
        <f t="shared" si="87"/>
        <v>Francophone</v>
      </c>
      <c r="Q789" t="s">
        <v>26</v>
      </c>
      <c r="R789" t="str">
        <f t="shared" si="90"/>
        <v>West</v>
      </c>
      <c r="S789" t="s">
        <v>53</v>
      </c>
      <c r="T789" t="str">
        <f t="shared" si="88"/>
        <v>Aug</v>
      </c>
      <c r="U789" t="str">
        <f t="shared" si="89"/>
        <v>Q3</v>
      </c>
      <c r="V789">
        <v>2017</v>
      </c>
    </row>
    <row r="790" spans="1:22">
      <c r="A790">
        <v>10889</v>
      </c>
      <c r="B790" t="s">
        <v>16</v>
      </c>
      <c r="C790">
        <f>1/COUNTIFS(SalesTable[SALES_REP],SalesTable[[#This Row],[SALES_REP]])</f>
        <v>7.3529411764705881E-3</v>
      </c>
      <c r="D790" t="s">
        <v>17</v>
      </c>
      <c r="E790" t="s">
        <v>42</v>
      </c>
      <c r="F790" t="str">
        <f t="shared" si="84"/>
        <v>Hero</v>
      </c>
      <c r="G790">
        <f>1/COUNTIFS(SalesTable[[BRANDS ]],SalesTable[[#This Row],[BRANDS ]])</f>
        <v>6.7114093959731542E-3</v>
      </c>
      <c r="H790">
        <v>150</v>
      </c>
      <c r="I790">
        <v>200</v>
      </c>
      <c r="J790">
        <v>947</v>
      </c>
      <c r="K790">
        <v>189400</v>
      </c>
      <c r="L790">
        <v>47350</v>
      </c>
      <c r="M790">
        <f t="shared" si="85"/>
        <v>0.25</v>
      </c>
      <c r="N790">
        <f t="shared" si="86"/>
        <v>236750</v>
      </c>
      <c r="O790" t="s">
        <v>37</v>
      </c>
      <c r="P790" t="str">
        <f t="shared" si="87"/>
        <v>Francophone</v>
      </c>
      <c r="Q790" t="s">
        <v>32</v>
      </c>
      <c r="R790" t="str">
        <f t="shared" si="90"/>
        <v>South South</v>
      </c>
      <c r="S790" t="s">
        <v>56</v>
      </c>
      <c r="T790" t="str">
        <f t="shared" si="88"/>
        <v>Sep</v>
      </c>
      <c r="U790" t="str">
        <f t="shared" si="89"/>
        <v>Q3</v>
      </c>
      <c r="V790">
        <v>2018</v>
      </c>
    </row>
    <row r="791" spans="1:22">
      <c r="A791">
        <v>10890</v>
      </c>
      <c r="B791" t="s">
        <v>40</v>
      </c>
      <c r="C791">
        <f>1/COUNTIFS(SalesTable[SALES_REP],SalesTable[[#This Row],[SALES_REP]])</f>
        <v>9.3457943925233638E-3</v>
      </c>
      <c r="D791" t="s">
        <v>41</v>
      </c>
      <c r="E791" t="s">
        <v>46</v>
      </c>
      <c r="F791" t="str">
        <f t="shared" si="84"/>
        <v>Beta Malt</v>
      </c>
      <c r="G791">
        <f>1/COUNTIFS(SalesTable[[BRANDS ]],SalesTable[[#This Row],[BRANDS ]])</f>
        <v>6.7114093959731542E-3</v>
      </c>
      <c r="H791">
        <v>80</v>
      </c>
      <c r="I791">
        <v>150</v>
      </c>
      <c r="J791">
        <v>926</v>
      </c>
      <c r="K791">
        <v>138900</v>
      </c>
      <c r="L791">
        <v>64820</v>
      </c>
      <c r="M791">
        <f t="shared" si="85"/>
        <v>0.46666666666666667</v>
      </c>
      <c r="N791">
        <f t="shared" si="86"/>
        <v>203720</v>
      </c>
      <c r="O791" t="s">
        <v>43</v>
      </c>
      <c r="P791" t="str">
        <f t="shared" si="87"/>
        <v>Francophone</v>
      </c>
      <c r="Q791" t="s">
        <v>38</v>
      </c>
      <c r="R791" t="str">
        <f t="shared" si="90"/>
        <v>North West</v>
      </c>
      <c r="S791" t="s">
        <v>59</v>
      </c>
      <c r="T791" t="str">
        <f t="shared" si="88"/>
        <v>Oct</v>
      </c>
      <c r="U791" t="str">
        <f t="shared" si="89"/>
        <v>Q4</v>
      </c>
      <c r="V791">
        <v>2017</v>
      </c>
    </row>
    <row r="792" spans="1:22">
      <c r="A792">
        <v>10891</v>
      </c>
      <c r="B792" t="s">
        <v>16</v>
      </c>
      <c r="C792">
        <f>1/COUNTIFS(SalesTable[SALES_REP],SalesTable[[#This Row],[SALES_REP]])</f>
        <v>7.3529411764705881E-3</v>
      </c>
      <c r="D792" t="s">
        <v>17</v>
      </c>
      <c r="E792" t="s">
        <v>51</v>
      </c>
      <c r="F792" t="str">
        <f t="shared" si="84"/>
        <v>Grand Malt</v>
      </c>
      <c r="G792">
        <f>1/COUNTIFS(SalesTable[[BRANDS ]],SalesTable[[#This Row],[BRANDS ]])</f>
        <v>6.7114093959731542E-3</v>
      </c>
      <c r="H792">
        <v>90</v>
      </c>
      <c r="I792">
        <v>150</v>
      </c>
      <c r="J792">
        <v>907</v>
      </c>
      <c r="K792">
        <v>136050</v>
      </c>
      <c r="L792">
        <v>54420</v>
      </c>
      <c r="M792">
        <f t="shared" si="85"/>
        <v>0.4</v>
      </c>
      <c r="N792">
        <f t="shared" si="86"/>
        <v>190470</v>
      </c>
      <c r="O792" t="s">
        <v>19</v>
      </c>
      <c r="P792" t="str">
        <f t="shared" si="87"/>
        <v>Anglophone</v>
      </c>
      <c r="Q792" t="s">
        <v>44</v>
      </c>
      <c r="R792" t="str">
        <f t="shared" si="90"/>
        <v>North Central</v>
      </c>
      <c r="S792" t="s">
        <v>62</v>
      </c>
      <c r="T792" t="str">
        <f t="shared" si="88"/>
        <v>Nov</v>
      </c>
      <c r="U792" t="str">
        <f t="shared" si="89"/>
        <v>Q4</v>
      </c>
      <c r="V792">
        <v>2019</v>
      </c>
    </row>
    <row r="793" spans="1:22">
      <c r="A793">
        <v>10892</v>
      </c>
      <c r="B793" t="s">
        <v>22</v>
      </c>
      <c r="C793">
        <f>1/COUNTIFS(SalesTable[SALES_REP],SalesTable[[#This Row],[SALES_REP]])</f>
        <v>8.4745762711864406E-3</v>
      </c>
      <c r="D793" t="s">
        <v>23</v>
      </c>
      <c r="E793" t="s">
        <v>18</v>
      </c>
      <c r="F793" t="str">
        <f t="shared" si="84"/>
        <v>Trophy</v>
      </c>
      <c r="G793">
        <f>1/COUNTIFS(SalesTable[[BRANDS ]],SalesTable[[#This Row],[BRANDS ]])</f>
        <v>6.6666666666666671E-3</v>
      </c>
      <c r="H793">
        <v>150</v>
      </c>
      <c r="I793">
        <v>200</v>
      </c>
      <c r="J793">
        <v>848</v>
      </c>
      <c r="K793">
        <v>169600</v>
      </c>
      <c r="L793">
        <v>42400</v>
      </c>
      <c r="M793">
        <f t="shared" si="85"/>
        <v>0.25</v>
      </c>
      <c r="N793">
        <f t="shared" si="86"/>
        <v>212000</v>
      </c>
      <c r="O793" t="s">
        <v>25</v>
      </c>
      <c r="P793" t="str">
        <f t="shared" si="87"/>
        <v>Anglophone</v>
      </c>
      <c r="Q793" t="s">
        <v>47</v>
      </c>
      <c r="R793" t="str">
        <f t="shared" si="90"/>
        <v>North Central</v>
      </c>
      <c r="S793" t="s">
        <v>63</v>
      </c>
      <c r="T793" t="str">
        <f t="shared" si="88"/>
        <v>Dec</v>
      </c>
      <c r="U793" t="str">
        <f t="shared" si="89"/>
        <v>Q4</v>
      </c>
      <c r="V793">
        <v>2019</v>
      </c>
    </row>
    <row r="794" spans="1:22">
      <c r="A794">
        <v>10893</v>
      </c>
      <c r="B794" t="s">
        <v>28</v>
      </c>
      <c r="C794">
        <f>1/COUNTIFS(SalesTable[SALES_REP],SalesTable[[#This Row],[SALES_REP]])</f>
        <v>9.3457943925233638E-3</v>
      </c>
      <c r="D794" t="s">
        <v>29</v>
      </c>
      <c r="E794" t="s">
        <v>24</v>
      </c>
      <c r="F794" t="str">
        <f t="shared" si="84"/>
        <v>Budweiser</v>
      </c>
      <c r="G794">
        <f>1/COUNTIFS(SalesTable[[BRANDS ]],SalesTable[[#This Row],[BRANDS ]])</f>
        <v>6.6666666666666671E-3</v>
      </c>
      <c r="H794">
        <v>250</v>
      </c>
      <c r="I794">
        <v>500</v>
      </c>
      <c r="J794">
        <v>878</v>
      </c>
      <c r="K794">
        <v>439000</v>
      </c>
      <c r="L794">
        <v>219500</v>
      </c>
      <c r="M794">
        <f t="shared" si="85"/>
        <v>0.5</v>
      </c>
      <c r="N794">
        <f t="shared" si="86"/>
        <v>658500</v>
      </c>
      <c r="O794" t="s">
        <v>31</v>
      </c>
      <c r="P794" t="str">
        <f t="shared" si="87"/>
        <v>Francophone</v>
      </c>
      <c r="Q794" t="s">
        <v>20</v>
      </c>
      <c r="R794" t="str">
        <f t="shared" si="90"/>
        <v>South East</v>
      </c>
      <c r="S794" t="s">
        <v>21</v>
      </c>
      <c r="T794" t="str">
        <f t="shared" si="88"/>
        <v>Jan</v>
      </c>
      <c r="U794" t="str">
        <f t="shared" si="89"/>
        <v>Q1</v>
      </c>
      <c r="V794">
        <v>2017</v>
      </c>
    </row>
    <row r="795" spans="1:22">
      <c r="A795">
        <v>10894</v>
      </c>
      <c r="B795" t="s">
        <v>34</v>
      </c>
      <c r="C795">
        <f>1/COUNTIFS(SalesTable[SALES_REP],SalesTable[[#This Row],[SALES_REP]])</f>
        <v>5.3763440860215058E-3</v>
      </c>
      <c r="D795" t="s">
        <v>35</v>
      </c>
      <c r="E795" t="s">
        <v>30</v>
      </c>
      <c r="F795" t="str">
        <f t="shared" si="84"/>
        <v>Castle Lite</v>
      </c>
      <c r="G795">
        <f>1/COUNTIFS(SalesTable[[BRANDS ]],SalesTable[[#This Row],[BRANDS ]])</f>
        <v>6.6666666666666671E-3</v>
      </c>
      <c r="H795">
        <v>180</v>
      </c>
      <c r="I795">
        <v>450</v>
      </c>
      <c r="J795">
        <v>706</v>
      </c>
      <c r="K795">
        <v>317700</v>
      </c>
      <c r="L795">
        <v>190620</v>
      </c>
      <c r="M795">
        <f t="shared" si="85"/>
        <v>0.6</v>
      </c>
      <c r="N795">
        <f t="shared" si="86"/>
        <v>508320</v>
      </c>
      <c r="O795" t="s">
        <v>37</v>
      </c>
      <c r="P795" t="str">
        <f t="shared" si="87"/>
        <v>Francophone</v>
      </c>
      <c r="Q795" t="s">
        <v>26</v>
      </c>
      <c r="R795" t="str">
        <f t="shared" si="90"/>
        <v>West</v>
      </c>
      <c r="S795" t="s">
        <v>27</v>
      </c>
      <c r="T795" t="str">
        <f t="shared" si="88"/>
        <v>Feb</v>
      </c>
      <c r="U795" t="str">
        <f t="shared" si="89"/>
        <v>Q1</v>
      </c>
      <c r="V795">
        <v>2018</v>
      </c>
    </row>
    <row r="796" spans="1:22">
      <c r="A796">
        <v>10895</v>
      </c>
      <c r="B796" t="s">
        <v>40</v>
      </c>
      <c r="C796">
        <f>1/COUNTIFS(SalesTable[SALES_REP],SalesTable[[#This Row],[SALES_REP]])</f>
        <v>9.3457943925233638E-3</v>
      </c>
      <c r="D796" t="s">
        <v>41</v>
      </c>
      <c r="E796" t="s">
        <v>36</v>
      </c>
      <c r="F796" t="str">
        <f t="shared" si="84"/>
        <v>Eagle Lager</v>
      </c>
      <c r="G796">
        <f>1/COUNTIFS(SalesTable[[BRANDS ]],SalesTable[[#This Row],[BRANDS ]])</f>
        <v>6.6666666666666671E-3</v>
      </c>
      <c r="H796">
        <v>170</v>
      </c>
      <c r="I796">
        <v>250</v>
      </c>
      <c r="J796">
        <v>781</v>
      </c>
      <c r="K796">
        <v>195250</v>
      </c>
      <c r="L796">
        <v>62480</v>
      </c>
      <c r="M796">
        <f t="shared" si="85"/>
        <v>0.32</v>
      </c>
      <c r="N796">
        <f t="shared" si="86"/>
        <v>257730</v>
      </c>
      <c r="O796" t="s">
        <v>43</v>
      </c>
      <c r="P796" t="str">
        <f t="shared" si="87"/>
        <v>Francophone</v>
      </c>
      <c r="Q796" t="s">
        <v>32</v>
      </c>
      <c r="R796" t="str">
        <f t="shared" si="90"/>
        <v>South South</v>
      </c>
      <c r="S796" t="s">
        <v>33</v>
      </c>
      <c r="T796" t="str">
        <f t="shared" si="88"/>
        <v>Mar</v>
      </c>
      <c r="U796" t="str">
        <f t="shared" si="89"/>
        <v>Q1</v>
      </c>
      <c r="V796">
        <v>2019</v>
      </c>
    </row>
    <row r="797" spans="1:22">
      <c r="A797">
        <v>10896</v>
      </c>
      <c r="B797" t="s">
        <v>16</v>
      </c>
      <c r="C797">
        <f>1/COUNTIFS(SalesTable[SALES_REP],SalesTable[[#This Row],[SALES_REP]])</f>
        <v>7.3529411764705881E-3</v>
      </c>
      <c r="D797" t="s">
        <v>17</v>
      </c>
      <c r="E797" t="s">
        <v>42</v>
      </c>
      <c r="F797" t="str">
        <f t="shared" si="84"/>
        <v>Hero</v>
      </c>
      <c r="G797">
        <f>1/COUNTIFS(SalesTable[[BRANDS ]],SalesTable[[#This Row],[BRANDS ]])</f>
        <v>6.7114093959731542E-3</v>
      </c>
      <c r="H797">
        <v>150</v>
      </c>
      <c r="I797">
        <v>200</v>
      </c>
      <c r="J797">
        <v>818</v>
      </c>
      <c r="K797">
        <v>163600</v>
      </c>
      <c r="L797">
        <v>40900</v>
      </c>
      <c r="M797">
        <f t="shared" si="85"/>
        <v>0.25</v>
      </c>
      <c r="N797">
        <f t="shared" si="86"/>
        <v>204500</v>
      </c>
      <c r="O797" t="s">
        <v>19</v>
      </c>
      <c r="P797" t="str">
        <f t="shared" si="87"/>
        <v>Anglophone</v>
      </c>
      <c r="Q797" t="s">
        <v>38</v>
      </c>
      <c r="R797" t="str">
        <f t="shared" si="90"/>
        <v>North West</v>
      </c>
      <c r="S797" t="s">
        <v>39</v>
      </c>
      <c r="T797" t="str">
        <f t="shared" si="88"/>
        <v>Apr</v>
      </c>
      <c r="U797" t="str">
        <f t="shared" si="89"/>
        <v>Q2</v>
      </c>
      <c r="V797">
        <v>2017</v>
      </c>
    </row>
    <row r="798" spans="1:22">
      <c r="A798">
        <v>10897</v>
      </c>
      <c r="B798" t="s">
        <v>49</v>
      </c>
      <c r="C798">
        <f>1/COUNTIFS(SalesTable[SALES_REP],SalesTable[[#This Row],[SALES_REP]])</f>
        <v>1.7241379310344827E-2</v>
      </c>
      <c r="D798" t="s">
        <v>50</v>
      </c>
      <c r="E798" t="s">
        <v>46</v>
      </c>
      <c r="F798" t="str">
        <f t="shared" si="84"/>
        <v>Beta Malt</v>
      </c>
      <c r="G798">
        <f>1/COUNTIFS(SalesTable[[BRANDS ]],SalesTable[[#This Row],[BRANDS ]])</f>
        <v>6.7114093959731542E-3</v>
      </c>
      <c r="H798">
        <v>80</v>
      </c>
      <c r="I798">
        <v>150</v>
      </c>
      <c r="J798">
        <v>852</v>
      </c>
      <c r="K798">
        <v>127800</v>
      </c>
      <c r="L798">
        <v>59640</v>
      </c>
      <c r="M798">
        <f t="shared" si="85"/>
        <v>0.46666666666666667</v>
      </c>
      <c r="N798">
        <f t="shared" si="86"/>
        <v>187440</v>
      </c>
      <c r="O798" t="s">
        <v>25</v>
      </c>
      <c r="P798" t="str">
        <f t="shared" si="87"/>
        <v>Anglophone</v>
      </c>
      <c r="Q798" t="s">
        <v>44</v>
      </c>
      <c r="R798" t="str">
        <f t="shared" si="90"/>
        <v>North Central</v>
      </c>
      <c r="S798" t="s">
        <v>45</v>
      </c>
      <c r="T798" t="str">
        <f t="shared" si="88"/>
        <v>May</v>
      </c>
      <c r="U798" t="str">
        <f t="shared" si="89"/>
        <v>Q2</v>
      </c>
      <c r="V798">
        <v>2017</v>
      </c>
    </row>
    <row r="799" spans="1:22">
      <c r="A799">
        <v>10898</v>
      </c>
      <c r="B799" t="s">
        <v>34</v>
      </c>
      <c r="C799">
        <f>1/COUNTIFS(SalesTable[SALES_REP],SalesTable[[#This Row],[SALES_REP]])</f>
        <v>5.3763440860215058E-3</v>
      </c>
      <c r="D799" t="s">
        <v>35</v>
      </c>
      <c r="E799" t="s">
        <v>51</v>
      </c>
      <c r="F799" t="str">
        <f t="shared" si="84"/>
        <v>Grand Malt</v>
      </c>
      <c r="G799">
        <f>1/COUNTIFS(SalesTable[[BRANDS ]],SalesTable[[#This Row],[BRANDS ]])</f>
        <v>6.7114093959731542E-3</v>
      </c>
      <c r="H799">
        <v>90</v>
      </c>
      <c r="I799">
        <v>150</v>
      </c>
      <c r="J799">
        <v>786</v>
      </c>
      <c r="K799">
        <v>117900</v>
      </c>
      <c r="L799">
        <v>47160</v>
      </c>
      <c r="M799">
        <f t="shared" si="85"/>
        <v>0.4</v>
      </c>
      <c r="N799">
        <f t="shared" si="86"/>
        <v>165060</v>
      </c>
      <c r="O799" t="s">
        <v>31</v>
      </c>
      <c r="P799" t="str">
        <f t="shared" si="87"/>
        <v>Francophone</v>
      </c>
      <c r="Q799" t="s">
        <v>47</v>
      </c>
      <c r="R799" t="str">
        <f t="shared" si="90"/>
        <v>North Central</v>
      </c>
      <c r="S799" t="s">
        <v>48</v>
      </c>
      <c r="T799" t="str">
        <f t="shared" si="88"/>
        <v>Jun</v>
      </c>
      <c r="U799" t="str">
        <f t="shared" si="89"/>
        <v>Q2</v>
      </c>
      <c r="V799">
        <v>2019</v>
      </c>
    </row>
    <row r="800" spans="1:22">
      <c r="A800">
        <v>10899</v>
      </c>
      <c r="B800" t="s">
        <v>54</v>
      </c>
      <c r="C800">
        <f>1/COUNTIFS(SalesTable[SALES_REP],SalesTable[[#This Row],[SALES_REP]])</f>
        <v>1.2658227848101266E-2</v>
      </c>
      <c r="D800" t="s">
        <v>55</v>
      </c>
      <c r="E800" t="s">
        <v>18</v>
      </c>
      <c r="F800" t="str">
        <f t="shared" si="84"/>
        <v>Trophy</v>
      </c>
      <c r="G800">
        <f>1/COUNTIFS(SalesTable[[BRANDS ]],SalesTable[[#This Row],[BRANDS ]])</f>
        <v>6.6666666666666671E-3</v>
      </c>
      <c r="H800">
        <v>150</v>
      </c>
      <c r="I800">
        <v>200</v>
      </c>
      <c r="J800">
        <v>1000</v>
      </c>
      <c r="K800">
        <v>200000</v>
      </c>
      <c r="L800">
        <v>50000</v>
      </c>
      <c r="M800">
        <f t="shared" si="85"/>
        <v>0.25</v>
      </c>
      <c r="N800">
        <f t="shared" si="86"/>
        <v>250000</v>
      </c>
      <c r="O800" t="s">
        <v>37</v>
      </c>
      <c r="P800" t="str">
        <f t="shared" si="87"/>
        <v>Francophone</v>
      </c>
      <c r="Q800" t="s">
        <v>20</v>
      </c>
      <c r="R800" t="str">
        <f t="shared" si="90"/>
        <v>South East</v>
      </c>
      <c r="S800" t="s">
        <v>52</v>
      </c>
      <c r="T800" t="str">
        <f t="shared" si="88"/>
        <v>Jul</v>
      </c>
      <c r="U800" t="str">
        <f t="shared" si="89"/>
        <v>Q3</v>
      </c>
      <c r="V800">
        <v>2018</v>
      </c>
    </row>
    <row r="801" spans="1:22">
      <c r="A801">
        <v>10900</v>
      </c>
      <c r="B801" t="s">
        <v>57</v>
      </c>
      <c r="C801">
        <f>1/COUNTIFS(SalesTable[SALES_REP],SalesTable[[#This Row],[SALES_REP]])</f>
        <v>2.0408163265306121E-2</v>
      </c>
      <c r="D801" t="s">
        <v>58</v>
      </c>
      <c r="E801" t="s">
        <v>24</v>
      </c>
      <c r="F801" t="str">
        <f t="shared" si="84"/>
        <v>Budweiser</v>
      </c>
      <c r="G801">
        <f>1/COUNTIFS(SalesTable[[BRANDS ]],SalesTable[[#This Row],[BRANDS ]])</f>
        <v>6.6666666666666671E-3</v>
      </c>
      <c r="H801">
        <v>250</v>
      </c>
      <c r="I801">
        <v>500</v>
      </c>
      <c r="J801">
        <v>952</v>
      </c>
      <c r="K801">
        <v>476000</v>
      </c>
      <c r="L801">
        <v>238000</v>
      </c>
      <c r="M801">
        <f t="shared" si="85"/>
        <v>0.5</v>
      </c>
      <c r="N801">
        <f t="shared" si="86"/>
        <v>714000</v>
      </c>
      <c r="O801" t="s">
        <v>43</v>
      </c>
      <c r="P801" t="str">
        <f t="shared" si="87"/>
        <v>Francophone</v>
      </c>
      <c r="Q801" t="s">
        <v>26</v>
      </c>
      <c r="R801" t="str">
        <f t="shared" si="90"/>
        <v>West</v>
      </c>
      <c r="S801" t="s">
        <v>53</v>
      </c>
      <c r="T801" t="str">
        <f t="shared" si="88"/>
        <v>Aug</v>
      </c>
      <c r="U801" t="str">
        <f t="shared" si="89"/>
        <v>Q3</v>
      </c>
      <c r="V801">
        <v>2017</v>
      </c>
    </row>
    <row r="802" spans="1:22">
      <c r="A802">
        <v>10901</v>
      </c>
      <c r="B802" t="s">
        <v>60</v>
      </c>
      <c r="C802">
        <f>1/COUNTIFS(SalesTable[SALES_REP],SalesTable[[#This Row],[SALES_REP]])</f>
        <v>1.4492753623188406E-2</v>
      </c>
      <c r="D802" t="s">
        <v>61</v>
      </c>
      <c r="E802" t="s">
        <v>30</v>
      </c>
      <c r="F802" t="str">
        <f t="shared" si="84"/>
        <v>Castle Lite</v>
      </c>
      <c r="G802">
        <f>1/COUNTIFS(SalesTable[[BRANDS ]],SalesTable[[#This Row],[BRANDS ]])</f>
        <v>6.6666666666666671E-3</v>
      </c>
      <c r="H802">
        <v>180</v>
      </c>
      <c r="I802">
        <v>450</v>
      </c>
      <c r="J802">
        <v>839</v>
      </c>
      <c r="K802">
        <v>377550</v>
      </c>
      <c r="L802">
        <v>226530</v>
      </c>
      <c r="M802">
        <f t="shared" si="85"/>
        <v>0.6</v>
      </c>
      <c r="N802">
        <f t="shared" si="86"/>
        <v>604080</v>
      </c>
      <c r="O802" t="s">
        <v>19</v>
      </c>
      <c r="P802" t="str">
        <f t="shared" si="87"/>
        <v>Anglophone</v>
      </c>
      <c r="Q802" t="s">
        <v>32</v>
      </c>
      <c r="R802" t="str">
        <f t="shared" si="90"/>
        <v>South South</v>
      </c>
      <c r="S802" t="s">
        <v>56</v>
      </c>
      <c r="T802" t="str">
        <f t="shared" si="88"/>
        <v>Sep</v>
      </c>
      <c r="U802" t="str">
        <f t="shared" si="89"/>
        <v>Q3</v>
      </c>
      <c r="V802">
        <v>2018</v>
      </c>
    </row>
    <row r="803" spans="1:22">
      <c r="A803">
        <v>10902</v>
      </c>
      <c r="B803" t="s">
        <v>34</v>
      </c>
      <c r="C803">
        <f>1/COUNTIFS(SalesTable[SALES_REP],SalesTable[[#This Row],[SALES_REP]])</f>
        <v>5.3763440860215058E-3</v>
      </c>
      <c r="D803" t="s">
        <v>35</v>
      </c>
      <c r="E803" t="s">
        <v>36</v>
      </c>
      <c r="F803" t="str">
        <f t="shared" si="84"/>
        <v>Eagle Lager</v>
      </c>
      <c r="G803">
        <f>1/COUNTIFS(SalesTable[[BRANDS ]],SalesTable[[#This Row],[BRANDS ]])</f>
        <v>6.6666666666666671E-3</v>
      </c>
      <c r="H803">
        <v>170</v>
      </c>
      <c r="I803">
        <v>250</v>
      </c>
      <c r="J803">
        <v>952</v>
      </c>
      <c r="K803">
        <v>238000</v>
      </c>
      <c r="L803">
        <v>76160</v>
      </c>
      <c r="M803">
        <f t="shared" si="85"/>
        <v>0.32</v>
      </c>
      <c r="N803">
        <f t="shared" si="86"/>
        <v>314160</v>
      </c>
      <c r="O803" t="s">
        <v>25</v>
      </c>
      <c r="P803" t="str">
        <f t="shared" si="87"/>
        <v>Anglophone</v>
      </c>
      <c r="Q803" t="s">
        <v>38</v>
      </c>
      <c r="R803" t="str">
        <f t="shared" si="90"/>
        <v>North West</v>
      </c>
      <c r="S803" t="s">
        <v>59</v>
      </c>
      <c r="T803" t="str">
        <f t="shared" si="88"/>
        <v>Oct</v>
      </c>
      <c r="U803" t="str">
        <f t="shared" si="89"/>
        <v>Q4</v>
      </c>
      <c r="V803">
        <v>2017</v>
      </c>
    </row>
    <row r="804" spans="1:22">
      <c r="A804">
        <v>10903</v>
      </c>
      <c r="B804" t="s">
        <v>64</v>
      </c>
      <c r="C804">
        <f>1/COUNTIFS(SalesTable[SALES_REP],SalesTable[[#This Row],[SALES_REP]])</f>
        <v>1.4492753623188406E-2</v>
      </c>
      <c r="D804" t="s">
        <v>65</v>
      </c>
      <c r="E804" t="s">
        <v>42</v>
      </c>
      <c r="F804" t="str">
        <f t="shared" si="84"/>
        <v>Hero</v>
      </c>
      <c r="G804">
        <f>1/COUNTIFS(SalesTable[[BRANDS ]],SalesTable[[#This Row],[BRANDS ]])</f>
        <v>6.7114093959731542E-3</v>
      </c>
      <c r="H804">
        <v>150</v>
      </c>
      <c r="I804">
        <v>200</v>
      </c>
      <c r="J804">
        <v>777</v>
      </c>
      <c r="K804">
        <v>155400</v>
      </c>
      <c r="L804">
        <v>38850</v>
      </c>
      <c r="M804">
        <f t="shared" si="85"/>
        <v>0.25</v>
      </c>
      <c r="N804">
        <f t="shared" si="86"/>
        <v>194250</v>
      </c>
      <c r="O804" t="s">
        <v>31</v>
      </c>
      <c r="P804" t="str">
        <f t="shared" si="87"/>
        <v>Francophone</v>
      </c>
      <c r="Q804" t="s">
        <v>44</v>
      </c>
      <c r="R804" t="str">
        <f t="shared" si="90"/>
        <v>North Central</v>
      </c>
      <c r="S804" t="s">
        <v>62</v>
      </c>
      <c r="T804" t="str">
        <f t="shared" si="88"/>
        <v>Nov</v>
      </c>
      <c r="U804" t="str">
        <f t="shared" si="89"/>
        <v>Q4</v>
      </c>
      <c r="V804">
        <v>2017</v>
      </c>
    </row>
    <row r="805" spans="1:22">
      <c r="A805">
        <v>10904</v>
      </c>
      <c r="B805" t="s">
        <v>34</v>
      </c>
      <c r="C805">
        <f>1/COUNTIFS(SalesTable[SALES_REP],SalesTable[[#This Row],[SALES_REP]])</f>
        <v>5.3763440860215058E-3</v>
      </c>
      <c r="D805" t="s">
        <v>35</v>
      </c>
      <c r="E805" t="s">
        <v>46</v>
      </c>
      <c r="F805" t="str">
        <f t="shared" si="84"/>
        <v>Beta Malt</v>
      </c>
      <c r="G805">
        <f>1/COUNTIFS(SalesTable[[BRANDS ]],SalesTable[[#This Row],[BRANDS ]])</f>
        <v>6.7114093959731542E-3</v>
      </c>
      <c r="H805">
        <v>80</v>
      </c>
      <c r="I805">
        <v>150</v>
      </c>
      <c r="J805">
        <v>864</v>
      </c>
      <c r="K805">
        <v>129600</v>
      </c>
      <c r="L805">
        <v>60480</v>
      </c>
      <c r="M805">
        <f t="shared" si="85"/>
        <v>0.46666666666666667</v>
      </c>
      <c r="N805">
        <f t="shared" si="86"/>
        <v>190080</v>
      </c>
      <c r="O805" t="s">
        <v>37</v>
      </c>
      <c r="P805" t="str">
        <f t="shared" si="87"/>
        <v>Francophone</v>
      </c>
      <c r="Q805" t="s">
        <v>47</v>
      </c>
      <c r="R805" t="str">
        <f t="shared" si="90"/>
        <v>North Central</v>
      </c>
      <c r="S805" t="s">
        <v>63</v>
      </c>
      <c r="T805" t="str">
        <f t="shared" si="88"/>
        <v>Dec</v>
      </c>
      <c r="U805" t="str">
        <f t="shared" si="89"/>
        <v>Q4</v>
      </c>
      <c r="V805">
        <v>2018</v>
      </c>
    </row>
    <row r="806" spans="1:22">
      <c r="A806">
        <v>10905</v>
      </c>
      <c r="B806" t="s">
        <v>54</v>
      </c>
      <c r="C806">
        <f>1/COUNTIFS(SalesTable[SALES_REP],SalesTable[[#This Row],[SALES_REP]])</f>
        <v>1.2658227848101266E-2</v>
      </c>
      <c r="D806" t="s">
        <v>55</v>
      </c>
      <c r="E806" t="s">
        <v>51</v>
      </c>
      <c r="F806" t="str">
        <f t="shared" si="84"/>
        <v>Grand Malt</v>
      </c>
      <c r="G806">
        <f>1/COUNTIFS(SalesTable[[BRANDS ]],SalesTable[[#This Row],[BRANDS ]])</f>
        <v>6.7114093959731542E-3</v>
      </c>
      <c r="H806">
        <v>90</v>
      </c>
      <c r="I806">
        <v>150</v>
      </c>
      <c r="J806">
        <v>934</v>
      </c>
      <c r="K806">
        <v>140100</v>
      </c>
      <c r="L806">
        <v>56040</v>
      </c>
      <c r="M806">
        <f t="shared" si="85"/>
        <v>0.4</v>
      </c>
      <c r="N806">
        <f t="shared" si="86"/>
        <v>196140</v>
      </c>
      <c r="O806" t="s">
        <v>43</v>
      </c>
      <c r="P806" t="str">
        <f t="shared" si="87"/>
        <v>Francophone</v>
      </c>
      <c r="Q806" t="s">
        <v>20</v>
      </c>
      <c r="R806" t="str">
        <f t="shared" si="90"/>
        <v>South East</v>
      </c>
      <c r="S806" t="s">
        <v>21</v>
      </c>
      <c r="T806" t="str">
        <f t="shared" si="88"/>
        <v>Jan</v>
      </c>
      <c r="U806" t="str">
        <f t="shared" si="89"/>
        <v>Q1</v>
      </c>
      <c r="V806">
        <v>2017</v>
      </c>
    </row>
    <row r="807" spans="1:22">
      <c r="A807">
        <v>10906</v>
      </c>
      <c r="B807" t="s">
        <v>34</v>
      </c>
      <c r="C807">
        <f>1/COUNTIFS(SalesTable[SALES_REP],SalesTable[[#This Row],[SALES_REP]])</f>
        <v>5.3763440860215058E-3</v>
      </c>
      <c r="D807" t="s">
        <v>35</v>
      </c>
      <c r="E807" t="s">
        <v>18</v>
      </c>
      <c r="F807" t="str">
        <f t="shared" si="84"/>
        <v>Trophy</v>
      </c>
      <c r="G807">
        <f>1/COUNTIFS(SalesTable[[BRANDS ]],SalesTable[[#This Row],[BRANDS ]])</f>
        <v>6.6666666666666671E-3</v>
      </c>
      <c r="H807">
        <v>150</v>
      </c>
      <c r="I807">
        <v>200</v>
      </c>
      <c r="J807">
        <v>902</v>
      </c>
      <c r="K807">
        <v>180400</v>
      </c>
      <c r="L807">
        <v>45100</v>
      </c>
      <c r="M807">
        <f t="shared" si="85"/>
        <v>0.25</v>
      </c>
      <c r="N807">
        <f t="shared" si="86"/>
        <v>225500</v>
      </c>
      <c r="O807" t="s">
        <v>19</v>
      </c>
      <c r="P807" t="str">
        <f t="shared" si="87"/>
        <v>Anglophone</v>
      </c>
      <c r="Q807" t="s">
        <v>26</v>
      </c>
      <c r="R807" t="str">
        <f t="shared" si="90"/>
        <v>West</v>
      </c>
      <c r="S807" t="s">
        <v>27</v>
      </c>
      <c r="T807" t="str">
        <f t="shared" si="88"/>
        <v>Feb</v>
      </c>
      <c r="U807" t="str">
        <f t="shared" si="89"/>
        <v>Q1</v>
      </c>
      <c r="V807">
        <v>2018</v>
      </c>
    </row>
    <row r="808" spans="1:22">
      <c r="A808">
        <v>10907</v>
      </c>
      <c r="B808" t="s">
        <v>60</v>
      </c>
      <c r="C808">
        <f>1/COUNTIFS(SalesTable[SALES_REP],SalesTable[[#This Row],[SALES_REP]])</f>
        <v>1.4492753623188406E-2</v>
      </c>
      <c r="D808" t="s">
        <v>61</v>
      </c>
      <c r="E808" t="s">
        <v>24</v>
      </c>
      <c r="F808" t="str">
        <f t="shared" si="84"/>
        <v>Budweiser</v>
      </c>
      <c r="G808">
        <f>1/COUNTIFS(SalesTable[[BRANDS ]],SalesTable[[#This Row],[BRANDS ]])</f>
        <v>6.6666666666666671E-3</v>
      </c>
      <c r="H808">
        <v>250</v>
      </c>
      <c r="I808">
        <v>500</v>
      </c>
      <c r="J808">
        <v>793</v>
      </c>
      <c r="K808">
        <v>396500</v>
      </c>
      <c r="L808">
        <v>198250</v>
      </c>
      <c r="M808">
        <f t="shared" si="85"/>
        <v>0.5</v>
      </c>
      <c r="N808">
        <f t="shared" si="86"/>
        <v>594750</v>
      </c>
      <c r="O808" t="s">
        <v>25</v>
      </c>
      <c r="P808" t="str">
        <f t="shared" si="87"/>
        <v>Anglophone</v>
      </c>
      <c r="Q808" t="s">
        <v>32</v>
      </c>
      <c r="R808" t="str">
        <f t="shared" si="90"/>
        <v>South South</v>
      </c>
      <c r="S808" t="s">
        <v>33</v>
      </c>
      <c r="T808" t="str">
        <f t="shared" si="88"/>
        <v>Mar</v>
      </c>
      <c r="U808" t="str">
        <f t="shared" si="89"/>
        <v>Q1</v>
      </c>
      <c r="V808">
        <v>2017</v>
      </c>
    </row>
    <row r="809" spans="1:22">
      <c r="A809">
        <v>10908</v>
      </c>
      <c r="B809" t="s">
        <v>66</v>
      </c>
      <c r="C809">
        <f>1/COUNTIFS(SalesTable[SALES_REP],SalesTable[[#This Row],[SALES_REP]])</f>
        <v>1.4492753623188406E-2</v>
      </c>
      <c r="D809" t="s">
        <v>67</v>
      </c>
      <c r="E809" t="s">
        <v>30</v>
      </c>
      <c r="F809" t="str">
        <f t="shared" si="84"/>
        <v>Castle Lite</v>
      </c>
      <c r="G809">
        <f>1/COUNTIFS(SalesTable[[BRANDS ]],SalesTable[[#This Row],[BRANDS ]])</f>
        <v>6.6666666666666671E-3</v>
      </c>
      <c r="H809">
        <v>180</v>
      </c>
      <c r="I809">
        <v>450</v>
      </c>
      <c r="J809">
        <v>735</v>
      </c>
      <c r="K809">
        <v>330750</v>
      </c>
      <c r="L809">
        <v>198450</v>
      </c>
      <c r="M809">
        <f t="shared" si="85"/>
        <v>0.6</v>
      </c>
      <c r="N809">
        <f t="shared" si="86"/>
        <v>529200</v>
      </c>
      <c r="O809" t="s">
        <v>31</v>
      </c>
      <c r="P809" t="str">
        <f t="shared" si="87"/>
        <v>Francophone</v>
      </c>
      <c r="Q809" t="s">
        <v>38</v>
      </c>
      <c r="R809" t="str">
        <f t="shared" si="90"/>
        <v>North West</v>
      </c>
      <c r="S809" t="s">
        <v>39</v>
      </c>
      <c r="T809" t="str">
        <f t="shared" si="88"/>
        <v>Apr</v>
      </c>
      <c r="U809" t="str">
        <f t="shared" si="89"/>
        <v>Q2</v>
      </c>
      <c r="V809">
        <v>2019</v>
      </c>
    </row>
    <row r="810" spans="1:22">
      <c r="A810">
        <v>10909</v>
      </c>
      <c r="B810" t="s">
        <v>64</v>
      </c>
      <c r="C810">
        <f>1/COUNTIFS(SalesTable[SALES_REP],SalesTable[[#This Row],[SALES_REP]])</f>
        <v>1.4492753623188406E-2</v>
      </c>
      <c r="D810" t="s">
        <v>65</v>
      </c>
      <c r="E810" t="s">
        <v>36</v>
      </c>
      <c r="F810" t="str">
        <f t="shared" si="84"/>
        <v>Eagle Lager</v>
      </c>
      <c r="G810">
        <f>1/COUNTIFS(SalesTable[[BRANDS ]],SalesTable[[#This Row],[BRANDS ]])</f>
        <v>6.6666666666666671E-3</v>
      </c>
      <c r="H810">
        <v>170</v>
      </c>
      <c r="I810">
        <v>250</v>
      </c>
      <c r="J810">
        <v>890</v>
      </c>
      <c r="K810">
        <v>222500</v>
      </c>
      <c r="L810">
        <v>71200</v>
      </c>
      <c r="M810">
        <f t="shared" si="85"/>
        <v>0.32</v>
      </c>
      <c r="N810">
        <f t="shared" si="86"/>
        <v>293700</v>
      </c>
      <c r="O810" t="s">
        <v>37</v>
      </c>
      <c r="P810" t="str">
        <f t="shared" si="87"/>
        <v>Francophone</v>
      </c>
      <c r="Q810" t="s">
        <v>44</v>
      </c>
      <c r="R810" t="str">
        <f t="shared" si="90"/>
        <v>North Central</v>
      </c>
      <c r="S810" t="s">
        <v>45</v>
      </c>
      <c r="T810" t="str">
        <f t="shared" si="88"/>
        <v>May</v>
      </c>
      <c r="U810" t="str">
        <f t="shared" si="89"/>
        <v>Q2</v>
      </c>
      <c r="V810">
        <v>2018</v>
      </c>
    </row>
    <row r="811" spans="1:22">
      <c r="A811">
        <v>10910</v>
      </c>
      <c r="B811" t="s">
        <v>60</v>
      </c>
      <c r="C811">
        <f>1/COUNTIFS(SalesTable[SALES_REP],SalesTable[[#This Row],[SALES_REP]])</f>
        <v>1.4492753623188406E-2</v>
      </c>
      <c r="D811" t="s">
        <v>61</v>
      </c>
      <c r="E811" t="s">
        <v>42</v>
      </c>
      <c r="F811" t="str">
        <f t="shared" si="84"/>
        <v>Hero</v>
      </c>
      <c r="G811">
        <f>1/COUNTIFS(SalesTable[[BRANDS ]],SalesTable[[#This Row],[BRANDS ]])</f>
        <v>6.7114093959731542E-3</v>
      </c>
      <c r="H811">
        <v>150</v>
      </c>
      <c r="I811">
        <v>200</v>
      </c>
      <c r="J811">
        <v>969</v>
      </c>
      <c r="K811">
        <v>193800</v>
      </c>
      <c r="L811">
        <v>48450</v>
      </c>
      <c r="M811">
        <f t="shared" si="85"/>
        <v>0.25</v>
      </c>
      <c r="N811">
        <f t="shared" si="86"/>
        <v>242250</v>
      </c>
      <c r="O811" t="s">
        <v>43</v>
      </c>
      <c r="P811" t="str">
        <f t="shared" si="87"/>
        <v>Francophone</v>
      </c>
      <c r="Q811" t="s">
        <v>47</v>
      </c>
      <c r="R811" t="str">
        <f t="shared" si="90"/>
        <v>North Central</v>
      </c>
      <c r="S811" t="s">
        <v>48</v>
      </c>
      <c r="T811" t="str">
        <f t="shared" si="88"/>
        <v>Jun</v>
      </c>
      <c r="U811" t="str">
        <f t="shared" si="89"/>
        <v>Q2</v>
      </c>
      <c r="V811">
        <v>2018</v>
      </c>
    </row>
    <row r="812" spans="1:22">
      <c r="A812">
        <v>10911</v>
      </c>
      <c r="B812" t="s">
        <v>22</v>
      </c>
      <c r="C812">
        <f>1/COUNTIFS(SalesTable[SALES_REP],SalesTable[[#This Row],[SALES_REP]])</f>
        <v>8.4745762711864406E-3</v>
      </c>
      <c r="D812" t="s">
        <v>23</v>
      </c>
      <c r="E812" t="s">
        <v>46</v>
      </c>
      <c r="F812" t="str">
        <f t="shared" si="84"/>
        <v>Beta Malt</v>
      </c>
      <c r="G812">
        <f>1/COUNTIFS(SalesTable[[BRANDS ]],SalesTable[[#This Row],[BRANDS ]])</f>
        <v>6.7114093959731542E-3</v>
      </c>
      <c r="H812">
        <v>80</v>
      </c>
      <c r="I812">
        <v>150</v>
      </c>
      <c r="J812">
        <v>978</v>
      </c>
      <c r="K812">
        <v>146700</v>
      </c>
      <c r="L812">
        <v>68460</v>
      </c>
      <c r="M812">
        <f t="shared" si="85"/>
        <v>0.46666666666666667</v>
      </c>
      <c r="N812">
        <f t="shared" si="86"/>
        <v>215160</v>
      </c>
      <c r="O812" t="s">
        <v>19</v>
      </c>
      <c r="P812" t="str">
        <f t="shared" si="87"/>
        <v>Anglophone</v>
      </c>
      <c r="Q812" t="s">
        <v>20</v>
      </c>
      <c r="R812" t="str">
        <f t="shared" si="90"/>
        <v>South East</v>
      </c>
      <c r="S812" t="s">
        <v>52</v>
      </c>
      <c r="T812" t="str">
        <f t="shared" si="88"/>
        <v>Jul</v>
      </c>
      <c r="U812" t="str">
        <f t="shared" si="89"/>
        <v>Q3</v>
      </c>
      <c r="V812">
        <v>2019</v>
      </c>
    </row>
    <row r="813" spans="1:22">
      <c r="A813">
        <v>10912</v>
      </c>
      <c r="B813" t="s">
        <v>64</v>
      </c>
      <c r="C813">
        <f>1/COUNTIFS(SalesTable[SALES_REP],SalesTable[[#This Row],[SALES_REP]])</f>
        <v>1.4492753623188406E-2</v>
      </c>
      <c r="D813" t="s">
        <v>65</v>
      </c>
      <c r="E813" t="s">
        <v>51</v>
      </c>
      <c r="F813" t="str">
        <f t="shared" si="84"/>
        <v>Grand Malt</v>
      </c>
      <c r="G813">
        <f>1/COUNTIFS(SalesTable[[BRANDS ]],SalesTable[[#This Row],[BRANDS ]])</f>
        <v>6.7114093959731542E-3</v>
      </c>
      <c r="H813">
        <v>90</v>
      </c>
      <c r="I813">
        <v>150</v>
      </c>
      <c r="J813">
        <v>855</v>
      </c>
      <c r="K813">
        <v>128250</v>
      </c>
      <c r="L813">
        <v>51300</v>
      </c>
      <c r="M813">
        <f t="shared" si="85"/>
        <v>0.4</v>
      </c>
      <c r="N813">
        <f t="shared" si="86"/>
        <v>179550</v>
      </c>
      <c r="O813" t="s">
        <v>25</v>
      </c>
      <c r="P813" t="str">
        <f t="shared" si="87"/>
        <v>Anglophone</v>
      </c>
      <c r="Q813" t="s">
        <v>26</v>
      </c>
      <c r="R813" t="str">
        <f t="shared" si="90"/>
        <v>West</v>
      </c>
      <c r="S813" t="s">
        <v>53</v>
      </c>
      <c r="T813" t="str">
        <f t="shared" si="88"/>
        <v>Aug</v>
      </c>
      <c r="U813" t="str">
        <f t="shared" si="89"/>
        <v>Q3</v>
      </c>
      <c r="V813">
        <v>2017</v>
      </c>
    </row>
    <row r="814" spans="1:22">
      <c r="A814">
        <v>10913</v>
      </c>
      <c r="B814" t="s">
        <v>34</v>
      </c>
      <c r="C814">
        <f>1/COUNTIFS(SalesTable[SALES_REP],SalesTable[[#This Row],[SALES_REP]])</f>
        <v>5.3763440860215058E-3</v>
      </c>
      <c r="D814" t="s">
        <v>35</v>
      </c>
      <c r="E814" t="s">
        <v>18</v>
      </c>
      <c r="F814" t="str">
        <f t="shared" si="84"/>
        <v>Trophy</v>
      </c>
      <c r="G814">
        <f>1/COUNTIFS(SalesTable[[BRANDS ]],SalesTable[[#This Row],[BRANDS ]])</f>
        <v>6.6666666666666671E-3</v>
      </c>
      <c r="H814">
        <v>150</v>
      </c>
      <c r="I814">
        <v>200</v>
      </c>
      <c r="J814">
        <v>835</v>
      </c>
      <c r="K814">
        <v>167000</v>
      </c>
      <c r="L814">
        <v>41750</v>
      </c>
      <c r="M814">
        <f t="shared" si="85"/>
        <v>0.25</v>
      </c>
      <c r="N814">
        <f t="shared" si="86"/>
        <v>208750</v>
      </c>
      <c r="O814" t="s">
        <v>31</v>
      </c>
      <c r="P814" t="str">
        <f t="shared" si="87"/>
        <v>Francophone</v>
      </c>
      <c r="Q814" t="s">
        <v>32</v>
      </c>
      <c r="R814" t="str">
        <f t="shared" si="90"/>
        <v>South South</v>
      </c>
      <c r="S814" t="s">
        <v>56</v>
      </c>
      <c r="T814" t="str">
        <f t="shared" si="88"/>
        <v>Sep</v>
      </c>
      <c r="U814" t="str">
        <f t="shared" si="89"/>
        <v>Q3</v>
      </c>
      <c r="V814">
        <v>2017</v>
      </c>
    </row>
    <row r="815" spans="1:22">
      <c r="A815">
        <v>10914</v>
      </c>
      <c r="B815" t="s">
        <v>28</v>
      </c>
      <c r="C815">
        <f>1/COUNTIFS(SalesTable[SALES_REP],SalesTable[[#This Row],[SALES_REP]])</f>
        <v>9.3457943925233638E-3</v>
      </c>
      <c r="D815" t="s">
        <v>29</v>
      </c>
      <c r="E815" t="s">
        <v>24</v>
      </c>
      <c r="F815" t="str">
        <f t="shared" si="84"/>
        <v>Budweiser</v>
      </c>
      <c r="G815">
        <f>1/COUNTIFS(SalesTable[[BRANDS ]],SalesTable[[#This Row],[BRANDS ]])</f>
        <v>6.6666666666666671E-3</v>
      </c>
      <c r="H815">
        <v>250</v>
      </c>
      <c r="I815">
        <v>500</v>
      </c>
      <c r="J815">
        <v>835</v>
      </c>
      <c r="K815">
        <v>417500</v>
      </c>
      <c r="L815">
        <v>208750</v>
      </c>
      <c r="M815">
        <f t="shared" si="85"/>
        <v>0.5</v>
      </c>
      <c r="N815">
        <f t="shared" si="86"/>
        <v>626250</v>
      </c>
      <c r="O815" t="s">
        <v>37</v>
      </c>
      <c r="P815" t="str">
        <f t="shared" si="87"/>
        <v>Francophone</v>
      </c>
      <c r="Q815" t="s">
        <v>38</v>
      </c>
      <c r="R815" t="str">
        <f t="shared" si="90"/>
        <v>North West</v>
      </c>
      <c r="S815" t="s">
        <v>59</v>
      </c>
      <c r="T815" t="str">
        <f t="shared" si="88"/>
        <v>Oct</v>
      </c>
      <c r="U815" t="str">
        <f t="shared" si="89"/>
        <v>Q4</v>
      </c>
      <c r="V815">
        <v>2019</v>
      </c>
    </row>
    <row r="816" spans="1:22">
      <c r="A816">
        <v>10915</v>
      </c>
      <c r="B816" t="s">
        <v>16</v>
      </c>
      <c r="C816">
        <f>1/COUNTIFS(SalesTable[SALES_REP],SalesTable[[#This Row],[SALES_REP]])</f>
        <v>7.3529411764705881E-3</v>
      </c>
      <c r="D816" t="s">
        <v>17</v>
      </c>
      <c r="E816" t="s">
        <v>30</v>
      </c>
      <c r="F816" t="str">
        <f t="shared" si="84"/>
        <v>Castle Lite</v>
      </c>
      <c r="G816">
        <f>1/COUNTIFS(SalesTable[[BRANDS ]],SalesTable[[#This Row],[BRANDS ]])</f>
        <v>6.6666666666666671E-3</v>
      </c>
      <c r="H816">
        <v>180</v>
      </c>
      <c r="I816">
        <v>450</v>
      </c>
      <c r="J816">
        <v>992</v>
      </c>
      <c r="K816">
        <v>446400</v>
      </c>
      <c r="L816">
        <v>267840</v>
      </c>
      <c r="M816">
        <f t="shared" si="85"/>
        <v>0.6</v>
      </c>
      <c r="N816">
        <f t="shared" si="86"/>
        <v>714240</v>
      </c>
      <c r="O816" t="s">
        <v>43</v>
      </c>
      <c r="P816" t="str">
        <f t="shared" si="87"/>
        <v>Francophone</v>
      </c>
      <c r="Q816" t="s">
        <v>44</v>
      </c>
      <c r="R816" t="str">
        <f t="shared" si="90"/>
        <v>North Central</v>
      </c>
      <c r="S816" t="s">
        <v>62</v>
      </c>
      <c r="T816" t="str">
        <f t="shared" si="88"/>
        <v>Nov</v>
      </c>
      <c r="U816" t="str">
        <f t="shared" si="89"/>
        <v>Q4</v>
      </c>
      <c r="V816">
        <v>2018</v>
      </c>
    </row>
    <row r="817" spans="1:22">
      <c r="A817">
        <v>10916</v>
      </c>
      <c r="B817" t="s">
        <v>40</v>
      </c>
      <c r="C817">
        <f>1/COUNTIFS(SalesTable[SALES_REP],SalesTable[[#This Row],[SALES_REP]])</f>
        <v>9.3457943925233638E-3</v>
      </c>
      <c r="D817" t="s">
        <v>41</v>
      </c>
      <c r="E817" t="s">
        <v>36</v>
      </c>
      <c r="F817" t="str">
        <f t="shared" si="84"/>
        <v>Eagle Lager</v>
      </c>
      <c r="G817">
        <f>1/COUNTIFS(SalesTable[[BRANDS ]],SalesTable[[#This Row],[BRANDS ]])</f>
        <v>6.6666666666666671E-3</v>
      </c>
      <c r="H817">
        <v>170</v>
      </c>
      <c r="I817">
        <v>250</v>
      </c>
      <c r="J817">
        <v>702</v>
      </c>
      <c r="K817">
        <v>175500</v>
      </c>
      <c r="L817">
        <v>56160</v>
      </c>
      <c r="M817">
        <f t="shared" si="85"/>
        <v>0.32</v>
      </c>
      <c r="N817">
        <f t="shared" si="86"/>
        <v>231660</v>
      </c>
      <c r="O817" t="s">
        <v>19</v>
      </c>
      <c r="P817" t="str">
        <f t="shared" si="87"/>
        <v>Anglophone</v>
      </c>
      <c r="Q817" t="s">
        <v>47</v>
      </c>
      <c r="R817" t="str">
        <f t="shared" si="90"/>
        <v>North Central</v>
      </c>
      <c r="S817" t="s">
        <v>63</v>
      </c>
      <c r="T817" t="str">
        <f t="shared" si="88"/>
        <v>Dec</v>
      </c>
      <c r="U817" t="str">
        <f t="shared" si="89"/>
        <v>Q4</v>
      </c>
      <c r="V817">
        <v>2017</v>
      </c>
    </row>
    <row r="818" spans="1:22">
      <c r="A818">
        <v>10917</v>
      </c>
      <c r="B818" t="s">
        <v>57</v>
      </c>
      <c r="C818">
        <f>1/COUNTIFS(SalesTable[SALES_REP],SalesTable[[#This Row],[SALES_REP]])</f>
        <v>2.0408163265306121E-2</v>
      </c>
      <c r="D818" t="s">
        <v>58</v>
      </c>
      <c r="E818" t="s">
        <v>42</v>
      </c>
      <c r="F818" t="str">
        <f t="shared" si="84"/>
        <v>Hero</v>
      </c>
      <c r="G818">
        <f>1/COUNTIFS(SalesTable[[BRANDS ]],SalesTable[[#This Row],[BRANDS ]])</f>
        <v>6.7114093959731542E-3</v>
      </c>
      <c r="H818">
        <v>150</v>
      </c>
      <c r="I818">
        <v>200</v>
      </c>
      <c r="J818">
        <v>925</v>
      </c>
      <c r="K818">
        <v>185000</v>
      </c>
      <c r="L818">
        <v>46250</v>
      </c>
      <c r="M818">
        <f t="shared" si="85"/>
        <v>0.25</v>
      </c>
      <c r="N818">
        <f t="shared" si="86"/>
        <v>231250</v>
      </c>
      <c r="O818" t="s">
        <v>25</v>
      </c>
      <c r="P818" t="str">
        <f t="shared" si="87"/>
        <v>Anglophone</v>
      </c>
      <c r="Q818" t="s">
        <v>20</v>
      </c>
      <c r="R818" t="str">
        <f t="shared" si="90"/>
        <v>South East</v>
      </c>
      <c r="S818" t="s">
        <v>21</v>
      </c>
      <c r="T818" t="str">
        <f t="shared" si="88"/>
        <v>Jan</v>
      </c>
      <c r="U818" t="str">
        <f t="shared" si="89"/>
        <v>Q1</v>
      </c>
      <c r="V818">
        <v>2019</v>
      </c>
    </row>
    <row r="819" spans="1:22">
      <c r="A819">
        <v>10918</v>
      </c>
      <c r="B819" t="s">
        <v>22</v>
      </c>
      <c r="C819">
        <f>1/COUNTIFS(SalesTable[SALES_REP],SalesTable[[#This Row],[SALES_REP]])</f>
        <v>8.4745762711864406E-3</v>
      </c>
      <c r="D819" t="s">
        <v>23</v>
      </c>
      <c r="E819" t="s">
        <v>46</v>
      </c>
      <c r="F819" t="str">
        <f t="shared" si="84"/>
        <v>Beta Malt</v>
      </c>
      <c r="G819">
        <f>1/COUNTIFS(SalesTable[[BRANDS ]],SalesTable[[#This Row],[BRANDS ]])</f>
        <v>6.7114093959731542E-3</v>
      </c>
      <c r="H819">
        <v>80</v>
      </c>
      <c r="I819">
        <v>150</v>
      </c>
      <c r="J819">
        <v>997</v>
      </c>
      <c r="K819">
        <v>149550</v>
      </c>
      <c r="L819">
        <v>69790</v>
      </c>
      <c r="M819">
        <f t="shared" si="85"/>
        <v>0.46666666666666667</v>
      </c>
      <c r="N819">
        <f t="shared" si="86"/>
        <v>219340</v>
      </c>
      <c r="O819" t="s">
        <v>31</v>
      </c>
      <c r="P819" t="str">
        <f t="shared" si="87"/>
        <v>Francophone</v>
      </c>
      <c r="Q819" t="s">
        <v>26</v>
      </c>
      <c r="R819" t="str">
        <f t="shared" si="90"/>
        <v>West</v>
      </c>
      <c r="S819" t="s">
        <v>27</v>
      </c>
      <c r="T819" t="str">
        <f t="shared" si="88"/>
        <v>Feb</v>
      </c>
      <c r="U819" t="str">
        <f t="shared" si="89"/>
        <v>Q1</v>
      </c>
      <c r="V819">
        <v>2017</v>
      </c>
    </row>
    <row r="820" spans="1:22">
      <c r="A820">
        <v>10919</v>
      </c>
      <c r="B820" t="s">
        <v>22</v>
      </c>
      <c r="C820">
        <f>1/COUNTIFS(SalesTable[SALES_REP],SalesTable[[#This Row],[SALES_REP]])</f>
        <v>8.4745762711864406E-3</v>
      </c>
      <c r="D820" t="s">
        <v>23</v>
      </c>
      <c r="E820" t="s">
        <v>51</v>
      </c>
      <c r="F820" t="str">
        <f t="shared" si="84"/>
        <v>Grand Malt</v>
      </c>
      <c r="G820">
        <f>1/COUNTIFS(SalesTable[[BRANDS ]],SalesTable[[#This Row],[BRANDS ]])</f>
        <v>6.7114093959731542E-3</v>
      </c>
      <c r="H820">
        <v>90</v>
      </c>
      <c r="I820">
        <v>150</v>
      </c>
      <c r="J820">
        <v>796</v>
      </c>
      <c r="K820">
        <v>119400</v>
      </c>
      <c r="L820">
        <v>47760</v>
      </c>
      <c r="M820">
        <f t="shared" si="85"/>
        <v>0.4</v>
      </c>
      <c r="N820">
        <f t="shared" si="86"/>
        <v>167160</v>
      </c>
      <c r="O820" t="s">
        <v>37</v>
      </c>
      <c r="P820" t="str">
        <f t="shared" si="87"/>
        <v>Francophone</v>
      </c>
      <c r="Q820" t="s">
        <v>32</v>
      </c>
      <c r="R820" t="str">
        <f t="shared" si="90"/>
        <v>South South</v>
      </c>
      <c r="S820" t="s">
        <v>33</v>
      </c>
      <c r="T820" t="str">
        <f t="shared" si="88"/>
        <v>Mar</v>
      </c>
      <c r="U820" t="str">
        <f t="shared" si="89"/>
        <v>Q1</v>
      </c>
      <c r="V820">
        <v>2019</v>
      </c>
    </row>
    <row r="821" spans="1:22">
      <c r="A821">
        <v>10920</v>
      </c>
      <c r="B821" t="s">
        <v>66</v>
      </c>
      <c r="C821">
        <f>1/COUNTIFS(SalesTable[SALES_REP],SalesTable[[#This Row],[SALES_REP]])</f>
        <v>1.4492753623188406E-2</v>
      </c>
      <c r="D821" t="s">
        <v>67</v>
      </c>
      <c r="E821" t="s">
        <v>18</v>
      </c>
      <c r="F821" t="str">
        <f t="shared" si="84"/>
        <v>Trophy</v>
      </c>
      <c r="G821">
        <f>1/COUNTIFS(SalesTable[[BRANDS ]],SalesTable[[#This Row],[BRANDS ]])</f>
        <v>6.6666666666666671E-3</v>
      </c>
      <c r="H821">
        <v>150</v>
      </c>
      <c r="I821">
        <v>200</v>
      </c>
      <c r="J821">
        <v>741</v>
      </c>
      <c r="K821">
        <v>148200</v>
      </c>
      <c r="L821">
        <v>37050</v>
      </c>
      <c r="M821">
        <f t="shared" si="85"/>
        <v>0.25</v>
      </c>
      <c r="N821">
        <f t="shared" si="86"/>
        <v>185250</v>
      </c>
      <c r="O821" t="s">
        <v>43</v>
      </c>
      <c r="P821" t="str">
        <f t="shared" si="87"/>
        <v>Francophone</v>
      </c>
      <c r="Q821" t="s">
        <v>38</v>
      </c>
      <c r="R821" t="str">
        <f t="shared" si="90"/>
        <v>North West</v>
      </c>
      <c r="S821" t="s">
        <v>39</v>
      </c>
      <c r="T821" t="str">
        <f t="shared" si="88"/>
        <v>Apr</v>
      </c>
      <c r="U821" t="str">
        <f t="shared" si="89"/>
        <v>Q2</v>
      </c>
      <c r="V821">
        <v>2019</v>
      </c>
    </row>
    <row r="822" spans="1:22">
      <c r="A822">
        <v>10921</v>
      </c>
      <c r="B822" t="s">
        <v>34</v>
      </c>
      <c r="C822">
        <f>1/COUNTIFS(SalesTable[SALES_REP],SalesTable[[#This Row],[SALES_REP]])</f>
        <v>5.3763440860215058E-3</v>
      </c>
      <c r="D822" t="s">
        <v>35</v>
      </c>
      <c r="E822" t="s">
        <v>24</v>
      </c>
      <c r="F822" t="str">
        <f t="shared" si="84"/>
        <v>Budweiser</v>
      </c>
      <c r="G822">
        <f>1/COUNTIFS(SalesTable[[BRANDS ]],SalesTable[[#This Row],[BRANDS ]])</f>
        <v>6.6666666666666671E-3</v>
      </c>
      <c r="H822">
        <v>250</v>
      </c>
      <c r="I822">
        <v>500</v>
      </c>
      <c r="J822">
        <v>827</v>
      </c>
      <c r="K822">
        <v>413500</v>
      </c>
      <c r="L822">
        <v>206750</v>
      </c>
      <c r="M822">
        <f t="shared" si="85"/>
        <v>0.5</v>
      </c>
      <c r="N822">
        <f t="shared" si="86"/>
        <v>620250</v>
      </c>
      <c r="O822" t="s">
        <v>19</v>
      </c>
      <c r="P822" t="str">
        <f t="shared" si="87"/>
        <v>Anglophone</v>
      </c>
      <c r="Q822" t="s">
        <v>44</v>
      </c>
      <c r="R822" t="str">
        <f t="shared" si="90"/>
        <v>North Central</v>
      </c>
      <c r="S822" t="s">
        <v>45</v>
      </c>
      <c r="T822" t="str">
        <f t="shared" si="88"/>
        <v>May</v>
      </c>
      <c r="U822" t="str">
        <f t="shared" si="89"/>
        <v>Q2</v>
      </c>
      <c r="V822">
        <v>2018</v>
      </c>
    </row>
    <row r="823" spans="1:22">
      <c r="A823">
        <v>10922</v>
      </c>
      <c r="B823" t="s">
        <v>54</v>
      </c>
      <c r="C823">
        <f>1/COUNTIFS(SalesTable[SALES_REP],SalesTable[[#This Row],[SALES_REP]])</f>
        <v>1.2658227848101266E-2</v>
      </c>
      <c r="D823" t="s">
        <v>55</v>
      </c>
      <c r="E823" t="s">
        <v>30</v>
      </c>
      <c r="F823" t="str">
        <f t="shared" si="84"/>
        <v>Castle Lite</v>
      </c>
      <c r="G823">
        <f>1/COUNTIFS(SalesTable[[BRANDS ]],SalesTable[[#This Row],[BRANDS ]])</f>
        <v>6.6666666666666671E-3</v>
      </c>
      <c r="H823">
        <v>180</v>
      </c>
      <c r="I823">
        <v>450</v>
      </c>
      <c r="J823">
        <v>849</v>
      </c>
      <c r="K823">
        <v>382050</v>
      </c>
      <c r="L823">
        <v>229230</v>
      </c>
      <c r="M823">
        <f t="shared" si="85"/>
        <v>0.6</v>
      </c>
      <c r="N823">
        <f t="shared" si="86"/>
        <v>611280</v>
      </c>
      <c r="O823" t="s">
        <v>25</v>
      </c>
      <c r="P823" t="str">
        <f t="shared" si="87"/>
        <v>Anglophone</v>
      </c>
      <c r="Q823" t="s">
        <v>47</v>
      </c>
      <c r="R823" t="str">
        <f t="shared" si="90"/>
        <v>North Central</v>
      </c>
      <c r="S823" t="s">
        <v>48</v>
      </c>
      <c r="T823" t="str">
        <f t="shared" si="88"/>
        <v>Jun</v>
      </c>
      <c r="U823" t="str">
        <f t="shared" si="89"/>
        <v>Q2</v>
      </c>
      <c r="V823">
        <v>2018</v>
      </c>
    </row>
    <row r="824" spans="1:22">
      <c r="A824">
        <v>10923</v>
      </c>
      <c r="B824" t="s">
        <v>66</v>
      </c>
      <c r="C824">
        <f>1/COUNTIFS(SalesTable[SALES_REP],SalesTable[[#This Row],[SALES_REP]])</f>
        <v>1.4492753623188406E-2</v>
      </c>
      <c r="D824" t="s">
        <v>67</v>
      </c>
      <c r="E824" t="s">
        <v>36</v>
      </c>
      <c r="F824" t="str">
        <f t="shared" si="84"/>
        <v>Eagle Lager</v>
      </c>
      <c r="G824">
        <f>1/COUNTIFS(SalesTable[[BRANDS ]],SalesTable[[#This Row],[BRANDS ]])</f>
        <v>6.6666666666666671E-3</v>
      </c>
      <c r="H824">
        <v>170</v>
      </c>
      <c r="I824">
        <v>250</v>
      </c>
      <c r="J824">
        <v>742</v>
      </c>
      <c r="K824">
        <v>185500</v>
      </c>
      <c r="L824">
        <v>59360</v>
      </c>
      <c r="M824">
        <f t="shared" si="85"/>
        <v>0.32</v>
      </c>
      <c r="N824">
        <f t="shared" si="86"/>
        <v>244860</v>
      </c>
      <c r="O824" t="s">
        <v>31</v>
      </c>
      <c r="P824" t="str">
        <f t="shared" si="87"/>
        <v>Francophone</v>
      </c>
      <c r="Q824" t="s">
        <v>20</v>
      </c>
      <c r="R824" t="str">
        <f t="shared" si="90"/>
        <v>South East</v>
      </c>
      <c r="S824" t="s">
        <v>52</v>
      </c>
      <c r="T824" t="str">
        <f t="shared" si="88"/>
        <v>Jul</v>
      </c>
      <c r="U824" t="str">
        <f t="shared" si="89"/>
        <v>Q3</v>
      </c>
      <c r="V824">
        <v>2019</v>
      </c>
    </row>
    <row r="825" spans="1:22">
      <c r="A825">
        <v>10924</v>
      </c>
      <c r="B825" t="s">
        <v>28</v>
      </c>
      <c r="C825">
        <f>1/COUNTIFS(SalesTable[SALES_REP],SalesTable[[#This Row],[SALES_REP]])</f>
        <v>9.3457943925233638E-3</v>
      </c>
      <c r="D825" t="s">
        <v>29</v>
      </c>
      <c r="E825" t="s">
        <v>42</v>
      </c>
      <c r="F825" t="str">
        <f t="shared" si="84"/>
        <v>Hero</v>
      </c>
      <c r="G825">
        <f>1/COUNTIFS(SalesTable[[BRANDS ]],SalesTable[[#This Row],[BRANDS ]])</f>
        <v>6.7114093959731542E-3</v>
      </c>
      <c r="H825">
        <v>150</v>
      </c>
      <c r="I825">
        <v>200</v>
      </c>
      <c r="J825">
        <v>965</v>
      </c>
      <c r="K825">
        <v>193000</v>
      </c>
      <c r="L825">
        <v>48250</v>
      </c>
      <c r="M825">
        <f t="shared" si="85"/>
        <v>0.25</v>
      </c>
      <c r="N825">
        <f t="shared" si="86"/>
        <v>241250</v>
      </c>
      <c r="O825" t="s">
        <v>37</v>
      </c>
      <c r="P825" t="str">
        <f t="shared" si="87"/>
        <v>Francophone</v>
      </c>
      <c r="Q825" t="s">
        <v>26</v>
      </c>
      <c r="R825" t="str">
        <f t="shared" si="90"/>
        <v>West</v>
      </c>
      <c r="S825" t="s">
        <v>53</v>
      </c>
      <c r="T825" t="str">
        <f t="shared" si="88"/>
        <v>Aug</v>
      </c>
      <c r="U825" t="str">
        <f t="shared" si="89"/>
        <v>Q3</v>
      </c>
      <c r="V825">
        <v>2017</v>
      </c>
    </row>
    <row r="826" spans="1:22">
      <c r="A826">
        <v>10925</v>
      </c>
      <c r="B826" t="s">
        <v>22</v>
      </c>
      <c r="C826">
        <f>1/COUNTIFS(SalesTable[SALES_REP],SalesTable[[#This Row],[SALES_REP]])</f>
        <v>8.4745762711864406E-3</v>
      </c>
      <c r="D826" t="s">
        <v>23</v>
      </c>
      <c r="E826" t="s">
        <v>46</v>
      </c>
      <c r="F826" t="str">
        <f t="shared" si="84"/>
        <v>Beta Malt</v>
      </c>
      <c r="G826">
        <f>1/COUNTIFS(SalesTable[[BRANDS ]],SalesTable[[#This Row],[BRANDS ]])</f>
        <v>6.7114093959731542E-3</v>
      </c>
      <c r="H826">
        <v>80</v>
      </c>
      <c r="I826">
        <v>150</v>
      </c>
      <c r="J826">
        <v>983</v>
      </c>
      <c r="K826">
        <v>147450</v>
      </c>
      <c r="L826">
        <v>68810</v>
      </c>
      <c r="M826">
        <f t="shared" si="85"/>
        <v>0.46666666666666667</v>
      </c>
      <c r="N826">
        <f t="shared" si="86"/>
        <v>216260</v>
      </c>
      <c r="O826" t="s">
        <v>43</v>
      </c>
      <c r="P826" t="str">
        <f t="shared" si="87"/>
        <v>Francophone</v>
      </c>
      <c r="Q826" t="s">
        <v>32</v>
      </c>
      <c r="R826" t="str">
        <f t="shared" si="90"/>
        <v>South South</v>
      </c>
      <c r="S826" t="s">
        <v>56</v>
      </c>
      <c r="T826" t="str">
        <f t="shared" si="88"/>
        <v>Sep</v>
      </c>
      <c r="U826" t="str">
        <f t="shared" si="89"/>
        <v>Q3</v>
      </c>
      <c r="V826">
        <v>2019</v>
      </c>
    </row>
    <row r="827" spans="1:22">
      <c r="A827">
        <v>10926</v>
      </c>
      <c r="B827" t="s">
        <v>28</v>
      </c>
      <c r="C827">
        <f>1/COUNTIFS(SalesTable[SALES_REP],SalesTable[[#This Row],[SALES_REP]])</f>
        <v>9.3457943925233638E-3</v>
      </c>
      <c r="D827" t="s">
        <v>29</v>
      </c>
      <c r="E827" t="s">
        <v>51</v>
      </c>
      <c r="F827" t="str">
        <f t="shared" si="84"/>
        <v>Grand Malt</v>
      </c>
      <c r="G827">
        <f>1/COUNTIFS(SalesTable[[BRANDS ]],SalesTable[[#This Row],[BRANDS ]])</f>
        <v>6.7114093959731542E-3</v>
      </c>
      <c r="H827">
        <v>90</v>
      </c>
      <c r="I827">
        <v>150</v>
      </c>
      <c r="J827">
        <v>820</v>
      </c>
      <c r="K827">
        <v>123000</v>
      </c>
      <c r="L827">
        <v>49200</v>
      </c>
      <c r="M827">
        <f t="shared" si="85"/>
        <v>0.4</v>
      </c>
      <c r="N827">
        <f t="shared" si="86"/>
        <v>172200</v>
      </c>
      <c r="O827" t="s">
        <v>19</v>
      </c>
      <c r="P827" t="str">
        <f t="shared" si="87"/>
        <v>Anglophone</v>
      </c>
      <c r="Q827" t="s">
        <v>38</v>
      </c>
      <c r="R827" t="str">
        <f t="shared" si="90"/>
        <v>North West</v>
      </c>
      <c r="S827" t="s">
        <v>59</v>
      </c>
      <c r="T827" t="str">
        <f t="shared" si="88"/>
        <v>Oct</v>
      </c>
      <c r="U827" t="str">
        <f t="shared" si="89"/>
        <v>Q4</v>
      </c>
      <c r="V827">
        <v>2017</v>
      </c>
    </row>
    <row r="828" spans="1:22">
      <c r="A828">
        <v>10927</v>
      </c>
      <c r="B828" t="s">
        <v>49</v>
      </c>
      <c r="C828">
        <f>1/COUNTIFS(SalesTable[SALES_REP],SalesTable[[#This Row],[SALES_REP]])</f>
        <v>1.7241379310344827E-2</v>
      </c>
      <c r="D828" t="s">
        <v>50</v>
      </c>
      <c r="E828" t="s">
        <v>18</v>
      </c>
      <c r="F828" t="str">
        <f t="shared" si="84"/>
        <v>Trophy</v>
      </c>
      <c r="G828">
        <f>1/COUNTIFS(SalesTable[[BRANDS ]],SalesTable[[#This Row],[BRANDS ]])</f>
        <v>6.6666666666666671E-3</v>
      </c>
      <c r="H828">
        <v>150</v>
      </c>
      <c r="I828">
        <v>200</v>
      </c>
      <c r="J828">
        <v>854</v>
      </c>
      <c r="K828">
        <v>170800</v>
      </c>
      <c r="L828">
        <v>42700</v>
      </c>
      <c r="M828">
        <f t="shared" si="85"/>
        <v>0.25</v>
      </c>
      <c r="N828">
        <f t="shared" si="86"/>
        <v>213500</v>
      </c>
      <c r="O828" t="s">
        <v>25</v>
      </c>
      <c r="P828" t="str">
        <f t="shared" si="87"/>
        <v>Anglophone</v>
      </c>
      <c r="Q828" t="s">
        <v>44</v>
      </c>
      <c r="R828" t="str">
        <f t="shared" si="90"/>
        <v>North Central</v>
      </c>
      <c r="S828" t="s">
        <v>62</v>
      </c>
      <c r="T828" t="str">
        <f t="shared" si="88"/>
        <v>Nov</v>
      </c>
      <c r="U828" t="str">
        <f t="shared" si="89"/>
        <v>Q4</v>
      </c>
      <c r="V828">
        <v>2018</v>
      </c>
    </row>
    <row r="829" spans="1:22">
      <c r="A829">
        <v>10928</v>
      </c>
      <c r="B829" t="s">
        <v>40</v>
      </c>
      <c r="C829">
        <f>1/COUNTIFS(SalesTable[SALES_REP],SalesTable[[#This Row],[SALES_REP]])</f>
        <v>9.3457943925233638E-3</v>
      </c>
      <c r="D829" t="s">
        <v>41</v>
      </c>
      <c r="E829" t="s">
        <v>24</v>
      </c>
      <c r="F829" t="str">
        <f t="shared" si="84"/>
        <v>Budweiser</v>
      </c>
      <c r="G829">
        <f>1/COUNTIFS(SalesTable[[BRANDS ]],SalesTable[[#This Row],[BRANDS ]])</f>
        <v>6.6666666666666671E-3</v>
      </c>
      <c r="H829">
        <v>250</v>
      </c>
      <c r="I829">
        <v>500</v>
      </c>
      <c r="J829">
        <v>768</v>
      </c>
      <c r="K829">
        <v>384000</v>
      </c>
      <c r="L829">
        <v>192000</v>
      </c>
      <c r="M829">
        <f t="shared" si="85"/>
        <v>0.5</v>
      </c>
      <c r="N829">
        <f t="shared" si="86"/>
        <v>576000</v>
      </c>
      <c r="O829" t="s">
        <v>31</v>
      </c>
      <c r="P829" t="str">
        <f t="shared" si="87"/>
        <v>Francophone</v>
      </c>
      <c r="Q829" t="s">
        <v>47</v>
      </c>
      <c r="R829" t="str">
        <f t="shared" si="90"/>
        <v>North Central</v>
      </c>
      <c r="S829" t="s">
        <v>63</v>
      </c>
      <c r="T829" t="str">
        <f t="shared" si="88"/>
        <v>Dec</v>
      </c>
      <c r="U829" t="str">
        <f t="shared" si="89"/>
        <v>Q4</v>
      </c>
      <c r="V829">
        <v>2019</v>
      </c>
    </row>
    <row r="830" spans="1:22">
      <c r="A830">
        <v>10929</v>
      </c>
      <c r="B830" t="s">
        <v>16</v>
      </c>
      <c r="C830">
        <f>1/COUNTIFS(SalesTable[SALES_REP],SalesTable[[#This Row],[SALES_REP]])</f>
        <v>7.3529411764705881E-3</v>
      </c>
      <c r="D830" t="s">
        <v>17</v>
      </c>
      <c r="E830" t="s">
        <v>30</v>
      </c>
      <c r="F830" t="str">
        <f t="shared" si="84"/>
        <v>Castle Lite</v>
      </c>
      <c r="G830">
        <f>1/COUNTIFS(SalesTable[[BRANDS ]],SalesTable[[#This Row],[BRANDS ]])</f>
        <v>6.6666666666666671E-3</v>
      </c>
      <c r="H830">
        <v>180</v>
      </c>
      <c r="I830">
        <v>450</v>
      </c>
      <c r="J830">
        <v>786</v>
      </c>
      <c r="K830">
        <v>353700</v>
      </c>
      <c r="L830">
        <v>212220</v>
      </c>
      <c r="M830">
        <f t="shared" si="85"/>
        <v>0.6</v>
      </c>
      <c r="N830">
        <f t="shared" si="86"/>
        <v>565920</v>
      </c>
      <c r="O830" t="s">
        <v>37</v>
      </c>
      <c r="P830" t="str">
        <f t="shared" si="87"/>
        <v>Francophone</v>
      </c>
      <c r="Q830" t="s">
        <v>20</v>
      </c>
      <c r="R830" t="str">
        <f t="shared" si="90"/>
        <v>South East</v>
      </c>
      <c r="S830" t="s">
        <v>21</v>
      </c>
      <c r="T830" t="str">
        <f t="shared" si="88"/>
        <v>Jan</v>
      </c>
      <c r="U830" t="str">
        <f t="shared" si="89"/>
        <v>Q1</v>
      </c>
      <c r="V830">
        <v>2019</v>
      </c>
    </row>
    <row r="831" spans="1:22">
      <c r="A831">
        <v>10930</v>
      </c>
      <c r="B831" t="s">
        <v>16</v>
      </c>
      <c r="C831">
        <f>1/COUNTIFS(SalesTable[SALES_REP],SalesTable[[#This Row],[SALES_REP]])</f>
        <v>7.3529411764705881E-3</v>
      </c>
      <c r="D831" t="s">
        <v>17</v>
      </c>
      <c r="E831" t="s">
        <v>36</v>
      </c>
      <c r="F831" t="str">
        <f t="shared" si="84"/>
        <v>Eagle Lager</v>
      </c>
      <c r="G831">
        <f>1/COUNTIFS(SalesTable[[BRANDS ]],SalesTable[[#This Row],[BRANDS ]])</f>
        <v>6.6666666666666671E-3</v>
      </c>
      <c r="H831">
        <v>170</v>
      </c>
      <c r="I831">
        <v>250</v>
      </c>
      <c r="J831">
        <v>856</v>
      </c>
      <c r="K831">
        <v>214000</v>
      </c>
      <c r="L831">
        <v>68480</v>
      </c>
      <c r="M831">
        <f t="shared" si="85"/>
        <v>0.32</v>
      </c>
      <c r="N831">
        <f t="shared" si="86"/>
        <v>282480</v>
      </c>
      <c r="O831" t="s">
        <v>43</v>
      </c>
      <c r="P831" t="str">
        <f t="shared" si="87"/>
        <v>Francophone</v>
      </c>
      <c r="Q831" t="s">
        <v>26</v>
      </c>
      <c r="R831" t="str">
        <f t="shared" si="90"/>
        <v>West</v>
      </c>
      <c r="S831" t="s">
        <v>27</v>
      </c>
      <c r="T831" t="str">
        <f t="shared" si="88"/>
        <v>Feb</v>
      </c>
      <c r="U831" t="str">
        <f t="shared" si="89"/>
        <v>Q1</v>
      </c>
      <c r="V831">
        <v>2019</v>
      </c>
    </row>
    <row r="832" spans="1:22">
      <c r="A832">
        <v>10931</v>
      </c>
      <c r="B832" t="s">
        <v>40</v>
      </c>
      <c r="C832">
        <f>1/COUNTIFS(SalesTable[SALES_REP],SalesTable[[#This Row],[SALES_REP]])</f>
        <v>9.3457943925233638E-3</v>
      </c>
      <c r="D832" t="s">
        <v>41</v>
      </c>
      <c r="E832" t="s">
        <v>42</v>
      </c>
      <c r="F832" t="str">
        <f t="shared" si="84"/>
        <v>Hero</v>
      </c>
      <c r="G832">
        <f>1/COUNTIFS(SalesTable[[BRANDS ]],SalesTable[[#This Row],[BRANDS ]])</f>
        <v>6.7114093959731542E-3</v>
      </c>
      <c r="H832">
        <v>150</v>
      </c>
      <c r="I832">
        <v>200</v>
      </c>
      <c r="J832">
        <v>919</v>
      </c>
      <c r="K832">
        <v>183800</v>
      </c>
      <c r="L832">
        <v>45950</v>
      </c>
      <c r="M832">
        <f t="shared" si="85"/>
        <v>0.25</v>
      </c>
      <c r="N832">
        <f t="shared" si="86"/>
        <v>229750</v>
      </c>
      <c r="O832" t="s">
        <v>19</v>
      </c>
      <c r="P832" t="str">
        <f t="shared" si="87"/>
        <v>Anglophone</v>
      </c>
      <c r="Q832" t="s">
        <v>32</v>
      </c>
      <c r="R832" t="str">
        <f t="shared" si="90"/>
        <v>South South</v>
      </c>
      <c r="S832" t="s">
        <v>33</v>
      </c>
      <c r="T832" t="str">
        <f t="shared" si="88"/>
        <v>Mar</v>
      </c>
      <c r="U832" t="str">
        <f t="shared" si="89"/>
        <v>Q1</v>
      </c>
      <c r="V832">
        <v>2018</v>
      </c>
    </row>
    <row r="833" spans="1:22">
      <c r="A833">
        <v>10932</v>
      </c>
      <c r="B833" t="s">
        <v>34</v>
      </c>
      <c r="C833">
        <f>1/COUNTIFS(SalesTable[SALES_REP],SalesTable[[#This Row],[SALES_REP]])</f>
        <v>5.3763440860215058E-3</v>
      </c>
      <c r="D833" t="s">
        <v>35</v>
      </c>
      <c r="E833" t="s">
        <v>46</v>
      </c>
      <c r="F833" t="str">
        <f t="shared" si="84"/>
        <v>Beta Malt</v>
      </c>
      <c r="G833">
        <f>1/COUNTIFS(SalesTable[[BRANDS ]],SalesTable[[#This Row],[BRANDS ]])</f>
        <v>6.7114093959731542E-3</v>
      </c>
      <c r="H833">
        <v>80</v>
      </c>
      <c r="I833">
        <v>150</v>
      </c>
      <c r="J833">
        <v>802</v>
      </c>
      <c r="K833">
        <v>120300</v>
      </c>
      <c r="L833">
        <v>56140</v>
      </c>
      <c r="M833">
        <f t="shared" si="85"/>
        <v>0.46666666666666667</v>
      </c>
      <c r="N833">
        <f t="shared" si="86"/>
        <v>176440</v>
      </c>
      <c r="O833" t="s">
        <v>25</v>
      </c>
      <c r="P833" t="str">
        <f t="shared" si="87"/>
        <v>Anglophone</v>
      </c>
      <c r="Q833" t="s">
        <v>38</v>
      </c>
      <c r="R833" t="str">
        <f t="shared" si="90"/>
        <v>North West</v>
      </c>
      <c r="S833" t="s">
        <v>39</v>
      </c>
      <c r="T833" t="str">
        <f t="shared" si="88"/>
        <v>Apr</v>
      </c>
      <c r="U833" t="str">
        <f t="shared" si="89"/>
        <v>Q2</v>
      </c>
      <c r="V833">
        <v>2019</v>
      </c>
    </row>
    <row r="834" spans="1:22">
      <c r="A834">
        <v>10933</v>
      </c>
      <c r="B834" t="s">
        <v>54</v>
      </c>
      <c r="C834">
        <f>1/COUNTIFS(SalesTable[SALES_REP],SalesTable[[#This Row],[SALES_REP]])</f>
        <v>1.2658227848101266E-2</v>
      </c>
      <c r="D834" t="s">
        <v>55</v>
      </c>
      <c r="E834" t="s">
        <v>51</v>
      </c>
      <c r="F834" t="str">
        <f t="shared" ref="F834:F897" si="91">PROPER(E834)</f>
        <v>Grand Malt</v>
      </c>
      <c r="G834">
        <f>1/COUNTIFS(SalesTable[[BRANDS ]],SalesTable[[#This Row],[BRANDS ]])</f>
        <v>6.7114093959731542E-3</v>
      </c>
      <c r="H834">
        <v>90</v>
      </c>
      <c r="I834">
        <v>150</v>
      </c>
      <c r="J834">
        <v>864</v>
      </c>
      <c r="K834">
        <v>129600</v>
      </c>
      <c r="L834">
        <v>51840</v>
      </c>
      <c r="M834">
        <f t="shared" ref="M834:M897" si="92">L834/K834</f>
        <v>0.4</v>
      </c>
      <c r="N834">
        <f t="shared" ref="N834:N897" si="93">SUM(K834,L834)</f>
        <v>181440</v>
      </c>
      <c r="O834" t="s">
        <v>31</v>
      </c>
      <c r="P834" t="str">
        <f t="shared" ref="P834:P897" si="94">IF(O834 = "Ghana", "Anglophone", IF(O834= "Nigeria", "Anglophone", "Francophone"))</f>
        <v>Francophone</v>
      </c>
      <c r="Q834" t="s">
        <v>44</v>
      </c>
      <c r="R834" t="str">
        <f t="shared" si="90"/>
        <v>North Central</v>
      </c>
      <c r="S834" t="s">
        <v>45</v>
      </c>
      <c r="T834" t="str">
        <f t="shared" ref="T834:T897" si="95">LEFT(S834, 3)</f>
        <v>May</v>
      </c>
      <c r="U834" t="str">
        <f t="shared" ref="U834:U897" si="96">IF(S834="October","Q4",IF(S834="November","Q4",IF(S834="December","Q4",IF(S834="September", "Q3",IF(S834="August", "Q3", IF(S834="July", "Q3",IF(S834="June", "Q2",IF(S834="May", "Q2", IF(S834="April", "Q2","Q1")))))))))</f>
        <v>Q2</v>
      </c>
      <c r="V834">
        <v>2017</v>
      </c>
    </row>
    <row r="835" spans="1:22">
      <c r="A835">
        <v>10934</v>
      </c>
      <c r="B835" t="s">
        <v>66</v>
      </c>
      <c r="C835">
        <f>1/COUNTIFS(SalesTable[SALES_REP],SalesTable[[#This Row],[SALES_REP]])</f>
        <v>1.4492753623188406E-2</v>
      </c>
      <c r="D835" t="s">
        <v>67</v>
      </c>
      <c r="E835" t="s">
        <v>18</v>
      </c>
      <c r="F835" t="str">
        <f t="shared" si="91"/>
        <v>Trophy</v>
      </c>
      <c r="G835">
        <f>1/COUNTIFS(SalesTable[[BRANDS ]],SalesTable[[#This Row],[BRANDS ]])</f>
        <v>6.6666666666666671E-3</v>
      </c>
      <c r="H835">
        <v>150</v>
      </c>
      <c r="I835">
        <v>200</v>
      </c>
      <c r="J835">
        <v>993</v>
      </c>
      <c r="K835">
        <v>198600</v>
      </c>
      <c r="L835">
        <v>49650</v>
      </c>
      <c r="M835">
        <f t="shared" si="92"/>
        <v>0.25</v>
      </c>
      <c r="N835">
        <f t="shared" si="93"/>
        <v>248250</v>
      </c>
      <c r="O835" t="s">
        <v>37</v>
      </c>
      <c r="P835" t="str">
        <f t="shared" si="94"/>
        <v>Francophone</v>
      </c>
      <c r="Q835" t="s">
        <v>47</v>
      </c>
      <c r="R835" t="str">
        <f t="shared" ref="R835:R898" si="97">IF(Q835="Southeast","South East",IF(Q835="west","West",IF(Q835="southsouth","South South",IF(Q835="northwest","North West",IF(Q835="northeast","North East","North Central")))))</f>
        <v>North Central</v>
      </c>
      <c r="S835" t="s">
        <v>48</v>
      </c>
      <c r="T835" t="str">
        <f t="shared" si="95"/>
        <v>Jun</v>
      </c>
      <c r="U835" t="str">
        <f t="shared" si="96"/>
        <v>Q2</v>
      </c>
      <c r="V835">
        <v>2018</v>
      </c>
    </row>
    <row r="836" spans="1:22">
      <c r="A836">
        <v>10935</v>
      </c>
      <c r="B836" t="s">
        <v>28</v>
      </c>
      <c r="C836">
        <f>1/COUNTIFS(SalesTable[SALES_REP],SalesTable[[#This Row],[SALES_REP]])</f>
        <v>9.3457943925233638E-3</v>
      </c>
      <c r="D836" t="s">
        <v>29</v>
      </c>
      <c r="E836" t="s">
        <v>24</v>
      </c>
      <c r="F836" t="str">
        <f t="shared" si="91"/>
        <v>Budweiser</v>
      </c>
      <c r="G836">
        <f>1/COUNTIFS(SalesTable[[BRANDS ]],SalesTable[[#This Row],[BRANDS ]])</f>
        <v>6.6666666666666671E-3</v>
      </c>
      <c r="H836">
        <v>250</v>
      </c>
      <c r="I836">
        <v>500</v>
      </c>
      <c r="J836">
        <v>796</v>
      </c>
      <c r="K836">
        <v>398000</v>
      </c>
      <c r="L836">
        <v>199000</v>
      </c>
      <c r="M836">
        <f t="shared" si="92"/>
        <v>0.5</v>
      </c>
      <c r="N836">
        <f t="shared" si="93"/>
        <v>597000</v>
      </c>
      <c r="O836" t="s">
        <v>43</v>
      </c>
      <c r="P836" t="str">
        <f t="shared" si="94"/>
        <v>Francophone</v>
      </c>
      <c r="Q836" t="s">
        <v>20</v>
      </c>
      <c r="R836" t="str">
        <f t="shared" si="97"/>
        <v>South East</v>
      </c>
      <c r="S836" t="s">
        <v>52</v>
      </c>
      <c r="T836" t="str">
        <f t="shared" si="95"/>
        <v>Jul</v>
      </c>
      <c r="U836" t="str">
        <f t="shared" si="96"/>
        <v>Q3</v>
      </c>
      <c r="V836">
        <v>2017</v>
      </c>
    </row>
    <row r="837" spans="1:22">
      <c r="A837">
        <v>10936</v>
      </c>
      <c r="B837" t="s">
        <v>22</v>
      </c>
      <c r="C837">
        <f>1/COUNTIFS(SalesTable[SALES_REP],SalesTable[[#This Row],[SALES_REP]])</f>
        <v>8.4745762711864406E-3</v>
      </c>
      <c r="D837" t="s">
        <v>23</v>
      </c>
      <c r="E837" t="s">
        <v>30</v>
      </c>
      <c r="F837" t="str">
        <f t="shared" si="91"/>
        <v>Castle Lite</v>
      </c>
      <c r="G837">
        <f>1/COUNTIFS(SalesTable[[BRANDS ]],SalesTable[[#This Row],[BRANDS ]])</f>
        <v>6.6666666666666671E-3</v>
      </c>
      <c r="H837">
        <v>180</v>
      </c>
      <c r="I837">
        <v>450</v>
      </c>
      <c r="J837">
        <v>923</v>
      </c>
      <c r="K837">
        <v>415350</v>
      </c>
      <c r="L837">
        <v>249210</v>
      </c>
      <c r="M837">
        <f t="shared" si="92"/>
        <v>0.6</v>
      </c>
      <c r="N837">
        <f t="shared" si="93"/>
        <v>664560</v>
      </c>
      <c r="O837" t="s">
        <v>19</v>
      </c>
      <c r="P837" t="str">
        <f t="shared" si="94"/>
        <v>Anglophone</v>
      </c>
      <c r="Q837" t="s">
        <v>26</v>
      </c>
      <c r="R837" t="str">
        <f t="shared" si="97"/>
        <v>West</v>
      </c>
      <c r="S837" t="s">
        <v>53</v>
      </c>
      <c r="T837" t="str">
        <f t="shared" si="95"/>
        <v>Aug</v>
      </c>
      <c r="U837" t="str">
        <f t="shared" si="96"/>
        <v>Q3</v>
      </c>
      <c r="V837">
        <v>2019</v>
      </c>
    </row>
    <row r="838" spans="1:22">
      <c r="A838">
        <v>10937</v>
      </c>
      <c r="B838" t="s">
        <v>28</v>
      </c>
      <c r="C838">
        <f>1/COUNTIFS(SalesTable[SALES_REP],SalesTable[[#This Row],[SALES_REP]])</f>
        <v>9.3457943925233638E-3</v>
      </c>
      <c r="D838" t="s">
        <v>29</v>
      </c>
      <c r="E838" t="s">
        <v>36</v>
      </c>
      <c r="F838" t="str">
        <f t="shared" si="91"/>
        <v>Eagle Lager</v>
      </c>
      <c r="G838">
        <f>1/COUNTIFS(SalesTable[[BRANDS ]],SalesTable[[#This Row],[BRANDS ]])</f>
        <v>6.6666666666666671E-3</v>
      </c>
      <c r="H838">
        <v>170</v>
      </c>
      <c r="I838">
        <v>250</v>
      </c>
      <c r="J838">
        <v>990</v>
      </c>
      <c r="K838">
        <v>247500</v>
      </c>
      <c r="L838">
        <v>79200</v>
      </c>
      <c r="M838">
        <f t="shared" si="92"/>
        <v>0.32</v>
      </c>
      <c r="N838">
        <f t="shared" si="93"/>
        <v>326700</v>
      </c>
      <c r="O838" t="s">
        <v>25</v>
      </c>
      <c r="P838" t="str">
        <f t="shared" si="94"/>
        <v>Anglophone</v>
      </c>
      <c r="Q838" t="s">
        <v>32</v>
      </c>
      <c r="R838" t="str">
        <f t="shared" si="97"/>
        <v>South South</v>
      </c>
      <c r="S838" t="s">
        <v>56</v>
      </c>
      <c r="T838" t="str">
        <f t="shared" si="95"/>
        <v>Sep</v>
      </c>
      <c r="U838" t="str">
        <f t="shared" si="96"/>
        <v>Q3</v>
      </c>
      <c r="V838">
        <v>2018</v>
      </c>
    </row>
    <row r="839" spans="1:22">
      <c r="A839">
        <v>10938</v>
      </c>
      <c r="B839" t="s">
        <v>49</v>
      </c>
      <c r="C839">
        <f>1/COUNTIFS(SalesTable[SALES_REP],SalesTable[[#This Row],[SALES_REP]])</f>
        <v>1.7241379310344827E-2</v>
      </c>
      <c r="D839" t="s">
        <v>50</v>
      </c>
      <c r="E839" t="s">
        <v>42</v>
      </c>
      <c r="F839" t="str">
        <f t="shared" si="91"/>
        <v>Hero</v>
      </c>
      <c r="G839">
        <f>1/COUNTIFS(SalesTable[[BRANDS ]],SalesTable[[#This Row],[BRANDS ]])</f>
        <v>6.7114093959731542E-3</v>
      </c>
      <c r="H839">
        <v>150</v>
      </c>
      <c r="I839">
        <v>200</v>
      </c>
      <c r="J839">
        <v>957</v>
      </c>
      <c r="K839">
        <v>191400</v>
      </c>
      <c r="L839">
        <v>47850</v>
      </c>
      <c r="M839">
        <f t="shared" si="92"/>
        <v>0.25</v>
      </c>
      <c r="N839">
        <f t="shared" si="93"/>
        <v>239250</v>
      </c>
      <c r="O839" t="s">
        <v>31</v>
      </c>
      <c r="P839" t="str">
        <f t="shared" si="94"/>
        <v>Francophone</v>
      </c>
      <c r="Q839" t="s">
        <v>38</v>
      </c>
      <c r="R839" t="str">
        <f t="shared" si="97"/>
        <v>North West</v>
      </c>
      <c r="S839" t="s">
        <v>59</v>
      </c>
      <c r="T839" t="str">
        <f t="shared" si="95"/>
        <v>Oct</v>
      </c>
      <c r="U839" t="str">
        <f t="shared" si="96"/>
        <v>Q4</v>
      </c>
      <c r="V839">
        <v>2017</v>
      </c>
    </row>
    <row r="840" spans="1:22">
      <c r="A840">
        <v>10939</v>
      </c>
      <c r="B840" t="s">
        <v>40</v>
      </c>
      <c r="C840">
        <f>1/COUNTIFS(SalesTable[SALES_REP],SalesTable[[#This Row],[SALES_REP]])</f>
        <v>9.3457943925233638E-3</v>
      </c>
      <c r="D840" t="s">
        <v>41</v>
      </c>
      <c r="E840" t="s">
        <v>46</v>
      </c>
      <c r="F840" t="str">
        <f t="shared" si="91"/>
        <v>Beta Malt</v>
      </c>
      <c r="G840">
        <f>1/COUNTIFS(SalesTable[[BRANDS ]],SalesTable[[#This Row],[BRANDS ]])</f>
        <v>6.7114093959731542E-3</v>
      </c>
      <c r="H840">
        <v>80</v>
      </c>
      <c r="I840">
        <v>150</v>
      </c>
      <c r="J840">
        <v>836</v>
      </c>
      <c r="K840">
        <v>125400</v>
      </c>
      <c r="L840">
        <v>58520</v>
      </c>
      <c r="M840">
        <f t="shared" si="92"/>
        <v>0.46666666666666667</v>
      </c>
      <c r="N840">
        <f t="shared" si="93"/>
        <v>183920</v>
      </c>
      <c r="O840" t="s">
        <v>37</v>
      </c>
      <c r="P840" t="str">
        <f t="shared" si="94"/>
        <v>Francophone</v>
      </c>
      <c r="Q840" t="s">
        <v>44</v>
      </c>
      <c r="R840" t="str">
        <f t="shared" si="97"/>
        <v>North Central</v>
      </c>
      <c r="S840" t="s">
        <v>62</v>
      </c>
      <c r="T840" t="str">
        <f t="shared" si="95"/>
        <v>Nov</v>
      </c>
      <c r="U840" t="str">
        <f t="shared" si="96"/>
        <v>Q4</v>
      </c>
      <c r="V840">
        <v>2018</v>
      </c>
    </row>
    <row r="841" spans="1:22">
      <c r="A841">
        <v>10940</v>
      </c>
      <c r="B841" t="s">
        <v>16</v>
      </c>
      <c r="C841">
        <f>1/COUNTIFS(SalesTable[SALES_REP],SalesTable[[#This Row],[SALES_REP]])</f>
        <v>7.3529411764705881E-3</v>
      </c>
      <c r="D841" t="s">
        <v>17</v>
      </c>
      <c r="E841" t="s">
        <v>51</v>
      </c>
      <c r="F841" t="str">
        <f t="shared" si="91"/>
        <v>Grand Malt</v>
      </c>
      <c r="G841">
        <f>1/COUNTIFS(SalesTable[[BRANDS ]],SalesTable[[#This Row],[BRANDS ]])</f>
        <v>6.7114093959731542E-3</v>
      </c>
      <c r="H841">
        <v>90</v>
      </c>
      <c r="I841">
        <v>150</v>
      </c>
      <c r="J841">
        <v>936</v>
      </c>
      <c r="K841">
        <v>140400</v>
      </c>
      <c r="L841">
        <v>56160</v>
      </c>
      <c r="M841">
        <f t="shared" si="92"/>
        <v>0.4</v>
      </c>
      <c r="N841">
        <f t="shared" si="93"/>
        <v>196560</v>
      </c>
      <c r="O841" t="s">
        <v>43</v>
      </c>
      <c r="P841" t="str">
        <f t="shared" si="94"/>
        <v>Francophone</v>
      </c>
      <c r="Q841" t="s">
        <v>47</v>
      </c>
      <c r="R841" t="str">
        <f t="shared" si="97"/>
        <v>North Central</v>
      </c>
      <c r="S841" t="s">
        <v>63</v>
      </c>
      <c r="T841" t="str">
        <f t="shared" si="95"/>
        <v>Dec</v>
      </c>
      <c r="U841" t="str">
        <f t="shared" si="96"/>
        <v>Q4</v>
      </c>
      <c r="V841">
        <v>2019</v>
      </c>
    </row>
    <row r="842" spans="1:22">
      <c r="A842">
        <v>10941</v>
      </c>
      <c r="B842" t="s">
        <v>16</v>
      </c>
      <c r="C842">
        <f>1/COUNTIFS(SalesTable[SALES_REP],SalesTable[[#This Row],[SALES_REP]])</f>
        <v>7.3529411764705881E-3</v>
      </c>
      <c r="D842" t="s">
        <v>17</v>
      </c>
      <c r="E842" t="s">
        <v>18</v>
      </c>
      <c r="F842" t="str">
        <f t="shared" si="91"/>
        <v>Trophy</v>
      </c>
      <c r="G842">
        <f>1/COUNTIFS(SalesTable[[BRANDS ]],SalesTable[[#This Row],[BRANDS ]])</f>
        <v>6.6666666666666671E-3</v>
      </c>
      <c r="H842">
        <v>150</v>
      </c>
      <c r="I842">
        <v>200</v>
      </c>
      <c r="J842">
        <v>924</v>
      </c>
      <c r="K842">
        <v>184800</v>
      </c>
      <c r="L842">
        <v>46200</v>
      </c>
      <c r="M842">
        <f t="shared" si="92"/>
        <v>0.25</v>
      </c>
      <c r="N842">
        <f t="shared" si="93"/>
        <v>231000</v>
      </c>
      <c r="O842" t="s">
        <v>19</v>
      </c>
      <c r="P842" t="str">
        <f t="shared" si="94"/>
        <v>Anglophone</v>
      </c>
      <c r="Q842" t="s">
        <v>20</v>
      </c>
      <c r="R842" t="str">
        <f t="shared" si="97"/>
        <v>South East</v>
      </c>
      <c r="S842" t="s">
        <v>21</v>
      </c>
      <c r="T842" t="str">
        <f t="shared" si="95"/>
        <v>Jan</v>
      </c>
      <c r="U842" t="str">
        <f t="shared" si="96"/>
        <v>Q1</v>
      </c>
      <c r="V842">
        <v>2019</v>
      </c>
    </row>
    <row r="843" spans="1:22">
      <c r="A843">
        <v>10942</v>
      </c>
      <c r="B843" t="s">
        <v>40</v>
      </c>
      <c r="C843">
        <f>1/COUNTIFS(SalesTable[SALES_REP],SalesTable[[#This Row],[SALES_REP]])</f>
        <v>9.3457943925233638E-3</v>
      </c>
      <c r="D843" t="s">
        <v>41</v>
      </c>
      <c r="E843" t="s">
        <v>24</v>
      </c>
      <c r="F843" t="str">
        <f t="shared" si="91"/>
        <v>Budweiser</v>
      </c>
      <c r="G843">
        <f>1/COUNTIFS(SalesTable[[BRANDS ]],SalesTable[[#This Row],[BRANDS ]])</f>
        <v>6.6666666666666671E-3</v>
      </c>
      <c r="H843">
        <v>250</v>
      </c>
      <c r="I843">
        <v>500</v>
      </c>
      <c r="J843">
        <v>998</v>
      </c>
      <c r="K843">
        <v>499000</v>
      </c>
      <c r="L843">
        <v>249500</v>
      </c>
      <c r="M843">
        <f t="shared" si="92"/>
        <v>0.5</v>
      </c>
      <c r="N843">
        <f t="shared" si="93"/>
        <v>748500</v>
      </c>
      <c r="O843" t="s">
        <v>25</v>
      </c>
      <c r="P843" t="str">
        <f t="shared" si="94"/>
        <v>Anglophone</v>
      </c>
      <c r="Q843" t="s">
        <v>26</v>
      </c>
      <c r="R843" t="str">
        <f t="shared" si="97"/>
        <v>West</v>
      </c>
      <c r="S843" t="s">
        <v>27</v>
      </c>
      <c r="T843" t="str">
        <f t="shared" si="95"/>
        <v>Feb</v>
      </c>
      <c r="U843" t="str">
        <f t="shared" si="96"/>
        <v>Q1</v>
      </c>
      <c r="V843">
        <v>2017</v>
      </c>
    </row>
    <row r="844" spans="1:22">
      <c r="A844">
        <v>10943</v>
      </c>
      <c r="B844" t="s">
        <v>16</v>
      </c>
      <c r="C844">
        <f>1/COUNTIFS(SalesTable[SALES_REP],SalesTable[[#This Row],[SALES_REP]])</f>
        <v>7.3529411764705881E-3</v>
      </c>
      <c r="D844" t="s">
        <v>17</v>
      </c>
      <c r="E844" t="s">
        <v>30</v>
      </c>
      <c r="F844" t="str">
        <f t="shared" si="91"/>
        <v>Castle Lite</v>
      </c>
      <c r="G844">
        <f>1/COUNTIFS(SalesTable[[BRANDS ]],SalesTable[[#This Row],[BRANDS ]])</f>
        <v>6.6666666666666671E-3</v>
      </c>
      <c r="H844">
        <v>180</v>
      </c>
      <c r="I844">
        <v>450</v>
      </c>
      <c r="J844">
        <v>862</v>
      </c>
      <c r="K844">
        <v>387900</v>
      </c>
      <c r="L844">
        <v>232740</v>
      </c>
      <c r="M844">
        <f t="shared" si="92"/>
        <v>0.6</v>
      </c>
      <c r="N844">
        <f t="shared" si="93"/>
        <v>620640</v>
      </c>
      <c r="O844" t="s">
        <v>31</v>
      </c>
      <c r="P844" t="str">
        <f t="shared" si="94"/>
        <v>Francophone</v>
      </c>
      <c r="Q844" t="s">
        <v>32</v>
      </c>
      <c r="R844" t="str">
        <f t="shared" si="97"/>
        <v>South South</v>
      </c>
      <c r="S844" t="s">
        <v>33</v>
      </c>
      <c r="T844" t="str">
        <f t="shared" si="95"/>
        <v>Mar</v>
      </c>
      <c r="U844" t="str">
        <f t="shared" si="96"/>
        <v>Q1</v>
      </c>
      <c r="V844">
        <v>2018</v>
      </c>
    </row>
    <row r="845" spans="1:22">
      <c r="A845">
        <v>10944</v>
      </c>
      <c r="B845" t="s">
        <v>22</v>
      </c>
      <c r="C845">
        <f>1/COUNTIFS(SalesTable[SALES_REP],SalesTable[[#This Row],[SALES_REP]])</f>
        <v>8.4745762711864406E-3</v>
      </c>
      <c r="D845" t="s">
        <v>23</v>
      </c>
      <c r="E845" t="s">
        <v>36</v>
      </c>
      <c r="F845" t="str">
        <f t="shared" si="91"/>
        <v>Eagle Lager</v>
      </c>
      <c r="G845">
        <f>1/COUNTIFS(SalesTable[[BRANDS ]],SalesTable[[#This Row],[BRANDS ]])</f>
        <v>6.6666666666666671E-3</v>
      </c>
      <c r="H845">
        <v>170</v>
      </c>
      <c r="I845">
        <v>250</v>
      </c>
      <c r="J845">
        <v>963</v>
      </c>
      <c r="K845">
        <v>240750</v>
      </c>
      <c r="L845">
        <v>77040</v>
      </c>
      <c r="M845">
        <f t="shared" si="92"/>
        <v>0.32</v>
      </c>
      <c r="N845">
        <f t="shared" si="93"/>
        <v>317790</v>
      </c>
      <c r="O845" t="s">
        <v>37</v>
      </c>
      <c r="P845" t="str">
        <f t="shared" si="94"/>
        <v>Francophone</v>
      </c>
      <c r="Q845" t="s">
        <v>38</v>
      </c>
      <c r="R845" t="str">
        <f t="shared" si="97"/>
        <v>North West</v>
      </c>
      <c r="S845" t="s">
        <v>39</v>
      </c>
      <c r="T845" t="str">
        <f t="shared" si="95"/>
        <v>Apr</v>
      </c>
      <c r="U845" t="str">
        <f t="shared" si="96"/>
        <v>Q2</v>
      </c>
      <c r="V845">
        <v>2018</v>
      </c>
    </row>
    <row r="846" spans="1:22">
      <c r="A846">
        <v>10945</v>
      </c>
      <c r="B846" t="s">
        <v>28</v>
      </c>
      <c r="C846">
        <f>1/COUNTIFS(SalesTable[SALES_REP],SalesTable[[#This Row],[SALES_REP]])</f>
        <v>9.3457943925233638E-3</v>
      </c>
      <c r="D846" t="s">
        <v>29</v>
      </c>
      <c r="E846" t="s">
        <v>42</v>
      </c>
      <c r="F846" t="str">
        <f t="shared" si="91"/>
        <v>Hero</v>
      </c>
      <c r="G846">
        <f>1/COUNTIFS(SalesTable[[BRANDS ]],SalesTable[[#This Row],[BRANDS ]])</f>
        <v>6.7114093959731542E-3</v>
      </c>
      <c r="H846">
        <v>150</v>
      </c>
      <c r="I846">
        <v>200</v>
      </c>
      <c r="J846">
        <v>849</v>
      </c>
      <c r="K846">
        <v>169800</v>
      </c>
      <c r="L846">
        <v>42450</v>
      </c>
      <c r="M846">
        <f t="shared" si="92"/>
        <v>0.25</v>
      </c>
      <c r="N846">
        <f t="shared" si="93"/>
        <v>212250</v>
      </c>
      <c r="O846" t="s">
        <v>43</v>
      </c>
      <c r="P846" t="str">
        <f t="shared" si="94"/>
        <v>Francophone</v>
      </c>
      <c r="Q846" t="s">
        <v>44</v>
      </c>
      <c r="R846" t="str">
        <f t="shared" si="97"/>
        <v>North Central</v>
      </c>
      <c r="S846" t="s">
        <v>45</v>
      </c>
      <c r="T846" t="str">
        <f t="shared" si="95"/>
        <v>May</v>
      </c>
      <c r="U846" t="str">
        <f t="shared" si="96"/>
        <v>Q2</v>
      </c>
      <c r="V846">
        <v>2017</v>
      </c>
    </row>
    <row r="847" spans="1:22">
      <c r="A847">
        <v>10946</v>
      </c>
      <c r="B847" t="s">
        <v>34</v>
      </c>
      <c r="C847">
        <f>1/COUNTIFS(SalesTable[SALES_REP],SalesTable[[#This Row],[SALES_REP]])</f>
        <v>5.3763440860215058E-3</v>
      </c>
      <c r="D847" t="s">
        <v>35</v>
      </c>
      <c r="E847" t="s">
        <v>46</v>
      </c>
      <c r="F847" t="str">
        <f t="shared" si="91"/>
        <v>Beta Malt</v>
      </c>
      <c r="G847">
        <f>1/COUNTIFS(SalesTable[[BRANDS ]],SalesTable[[#This Row],[BRANDS ]])</f>
        <v>6.7114093959731542E-3</v>
      </c>
      <c r="H847">
        <v>80</v>
      </c>
      <c r="I847">
        <v>150</v>
      </c>
      <c r="J847">
        <v>938</v>
      </c>
      <c r="K847">
        <v>140700</v>
      </c>
      <c r="L847">
        <v>65660</v>
      </c>
      <c r="M847">
        <f t="shared" si="92"/>
        <v>0.46666666666666667</v>
      </c>
      <c r="N847">
        <f t="shared" si="93"/>
        <v>206360</v>
      </c>
      <c r="O847" t="s">
        <v>19</v>
      </c>
      <c r="P847" t="str">
        <f t="shared" si="94"/>
        <v>Anglophone</v>
      </c>
      <c r="Q847" t="s">
        <v>47</v>
      </c>
      <c r="R847" t="str">
        <f t="shared" si="97"/>
        <v>North Central</v>
      </c>
      <c r="S847" t="s">
        <v>48</v>
      </c>
      <c r="T847" t="str">
        <f t="shared" si="95"/>
        <v>Jun</v>
      </c>
      <c r="U847" t="str">
        <f t="shared" si="96"/>
        <v>Q2</v>
      </c>
      <c r="V847">
        <v>2017</v>
      </c>
    </row>
    <row r="848" spans="1:22">
      <c r="A848">
        <v>10947</v>
      </c>
      <c r="B848" t="s">
        <v>40</v>
      </c>
      <c r="C848">
        <f>1/COUNTIFS(SalesTable[SALES_REP],SalesTable[[#This Row],[SALES_REP]])</f>
        <v>9.3457943925233638E-3</v>
      </c>
      <c r="D848" t="s">
        <v>41</v>
      </c>
      <c r="E848" t="s">
        <v>51</v>
      </c>
      <c r="F848" t="str">
        <f t="shared" si="91"/>
        <v>Grand Malt</v>
      </c>
      <c r="G848">
        <f>1/COUNTIFS(SalesTable[[BRANDS ]],SalesTable[[#This Row],[BRANDS ]])</f>
        <v>6.7114093959731542E-3</v>
      </c>
      <c r="H848">
        <v>90</v>
      </c>
      <c r="I848">
        <v>150</v>
      </c>
      <c r="J848">
        <v>918</v>
      </c>
      <c r="K848">
        <v>137700</v>
      </c>
      <c r="L848">
        <v>55080</v>
      </c>
      <c r="M848">
        <f t="shared" si="92"/>
        <v>0.4</v>
      </c>
      <c r="N848">
        <f t="shared" si="93"/>
        <v>192780</v>
      </c>
      <c r="O848" t="s">
        <v>25</v>
      </c>
      <c r="P848" t="str">
        <f t="shared" si="94"/>
        <v>Anglophone</v>
      </c>
      <c r="Q848" t="s">
        <v>20</v>
      </c>
      <c r="R848" t="str">
        <f t="shared" si="97"/>
        <v>South East</v>
      </c>
      <c r="S848" t="s">
        <v>52</v>
      </c>
      <c r="T848" t="str">
        <f t="shared" si="95"/>
        <v>Jul</v>
      </c>
      <c r="U848" t="str">
        <f t="shared" si="96"/>
        <v>Q3</v>
      </c>
      <c r="V848">
        <v>2018</v>
      </c>
    </row>
    <row r="849" spans="1:22">
      <c r="A849">
        <v>10948</v>
      </c>
      <c r="B849" t="s">
        <v>16</v>
      </c>
      <c r="C849">
        <f>1/COUNTIFS(SalesTable[SALES_REP],SalesTable[[#This Row],[SALES_REP]])</f>
        <v>7.3529411764705881E-3</v>
      </c>
      <c r="D849" t="s">
        <v>17</v>
      </c>
      <c r="E849" t="s">
        <v>18</v>
      </c>
      <c r="F849" t="str">
        <f t="shared" si="91"/>
        <v>Trophy</v>
      </c>
      <c r="G849">
        <f>1/COUNTIFS(SalesTable[[BRANDS ]],SalesTable[[#This Row],[BRANDS ]])</f>
        <v>6.6666666666666671E-3</v>
      </c>
      <c r="H849">
        <v>150</v>
      </c>
      <c r="I849">
        <v>200</v>
      </c>
      <c r="J849">
        <v>728</v>
      </c>
      <c r="K849">
        <v>145600</v>
      </c>
      <c r="L849">
        <v>36400</v>
      </c>
      <c r="M849">
        <f t="shared" si="92"/>
        <v>0.25</v>
      </c>
      <c r="N849">
        <f t="shared" si="93"/>
        <v>182000</v>
      </c>
      <c r="O849" t="s">
        <v>31</v>
      </c>
      <c r="P849" t="str">
        <f t="shared" si="94"/>
        <v>Francophone</v>
      </c>
      <c r="Q849" t="s">
        <v>26</v>
      </c>
      <c r="R849" t="str">
        <f t="shared" si="97"/>
        <v>West</v>
      </c>
      <c r="S849" t="s">
        <v>53</v>
      </c>
      <c r="T849" t="str">
        <f t="shared" si="95"/>
        <v>Aug</v>
      </c>
      <c r="U849" t="str">
        <f t="shared" si="96"/>
        <v>Q3</v>
      </c>
      <c r="V849">
        <v>2017</v>
      </c>
    </row>
    <row r="850" spans="1:22">
      <c r="A850">
        <v>10949</v>
      </c>
      <c r="B850" t="s">
        <v>49</v>
      </c>
      <c r="C850">
        <f>1/COUNTIFS(SalesTable[SALES_REP],SalesTable[[#This Row],[SALES_REP]])</f>
        <v>1.7241379310344827E-2</v>
      </c>
      <c r="D850" t="s">
        <v>50</v>
      </c>
      <c r="E850" t="s">
        <v>24</v>
      </c>
      <c r="F850" t="str">
        <f t="shared" si="91"/>
        <v>Budweiser</v>
      </c>
      <c r="G850">
        <f>1/COUNTIFS(SalesTable[[BRANDS ]],SalesTable[[#This Row],[BRANDS ]])</f>
        <v>6.6666666666666671E-3</v>
      </c>
      <c r="H850">
        <v>250</v>
      </c>
      <c r="I850">
        <v>500</v>
      </c>
      <c r="J850">
        <v>999</v>
      </c>
      <c r="K850">
        <v>499500</v>
      </c>
      <c r="L850">
        <v>249750</v>
      </c>
      <c r="M850">
        <f t="shared" si="92"/>
        <v>0.5</v>
      </c>
      <c r="N850">
        <f t="shared" si="93"/>
        <v>749250</v>
      </c>
      <c r="O850" t="s">
        <v>37</v>
      </c>
      <c r="P850" t="str">
        <f t="shared" si="94"/>
        <v>Francophone</v>
      </c>
      <c r="Q850" t="s">
        <v>32</v>
      </c>
      <c r="R850" t="str">
        <f t="shared" si="97"/>
        <v>South South</v>
      </c>
      <c r="S850" t="s">
        <v>56</v>
      </c>
      <c r="T850" t="str">
        <f t="shared" si="95"/>
        <v>Sep</v>
      </c>
      <c r="U850" t="str">
        <f t="shared" si="96"/>
        <v>Q3</v>
      </c>
      <c r="V850">
        <v>2019</v>
      </c>
    </row>
    <row r="851" spans="1:22">
      <c r="A851">
        <v>10950</v>
      </c>
      <c r="B851" t="s">
        <v>34</v>
      </c>
      <c r="C851">
        <f>1/COUNTIFS(SalesTable[SALES_REP],SalesTable[[#This Row],[SALES_REP]])</f>
        <v>5.3763440860215058E-3</v>
      </c>
      <c r="D851" t="s">
        <v>35</v>
      </c>
      <c r="E851" t="s">
        <v>30</v>
      </c>
      <c r="F851" t="str">
        <f t="shared" si="91"/>
        <v>Castle Lite</v>
      </c>
      <c r="G851">
        <f>1/COUNTIFS(SalesTable[[BRANDS ]],SalesTable[[#This Row],[BRANDS ]])</f>
        <v>6.6666666666666671E-3</v>
      </c>
      <c r="H851">
        <v>180</v>
      </c>
      <c r="I851">
        <v>450</v>
      </c>
      <c r="J851">
        <v>888</v>
      </c>
      <c r="K851">
        <v>399600</v>
      </c>
      <c r="L851">
        <v>239760</v>
      </c>
      <c r="M851">
        <f t="shared" si="92"/>
        <v>0.6</v>
      </c>
      <c r="N851">
        <f t="shared" si="93"/>
        <v>639360</v>
      </c>
      <c r="O851" t="s">
        <v>43</v>
      </c>
      <c r="P851" t="str">
        <f t="shared" si="94"/>
        <v>Francophone</v>
      </c>
      <c r="Q851" t="s">
        <v>38</v>
      </c>
      <c r="R851" t="str">
        <f t="shared" si="97"/>
        <v>North West</v>
      </c>
      <c r="S851" t="s">
        <v>59</v>
      </c>
      <c r="T851" t="str">
        <f t="shared" si="95"/>
        <v>Oct</v>
      </c>
      <c r="U851" t="str">
        <f t="shared" si="96"/>
        <v>Q4</v>
      </c>
      <c r="V851">
        <v>2018</v>
      </c>
    </row>
    <row r="852" spans="1:22">
      <c r="A852">
        <v>10951</v>
      </c>
      <c r="B852" t="s">
        <v>54</v>
      </c>
      <c r="C852">
        <f>1/COUNTIFS(SalesTable[SALES_REP],SalesTable[[#This Row],[SALES_REP]])</f>
        <v>1.2658227848101266E-2</v>
      </c>
      <c r="D852" t="s">
        <v>55</v>
      </c>
      <c r="E852" t="s">
        <v>36</v>
      </c>
      <c r="F852" t="str">
        <f t="shared" si="91"/>
        <v>Eagle Lager</v>
      </c>
      <c r="G852">
        <f>1/COUNTIFS(SalesTable[[BRANDS ]],SalesTable[[#This Row],[BRANDS ]])</f>
        <v>6.6666666666666671E-3</v>
      </c>
      <c r="H852">
        <v>170</v>
      </c>
      <c r="I852">
        <v>250</v>
      </c>
      <c r="J852">
        <v>746</v>
      </c>
      <c r="K852">
        <v>186500</v>
      </c>
      <c r="L852">
        <v>59680</v>
      </c>
      <c r="M852">
        <f t="shared" si="92"/>
        <v>0.32</v>
      </c>
      <c r="N852">
        <f t="shared" si="93"/>
        <v>246180</v>
      </c>
      <c r="O852" t="s">
        <v>19</v>
      </c>
      <c r="P852" t="str">
        <f t="shared" si="94"/>
        <v>Anglophone</v>
      </c>
      <c r="Q852" t="s">
        <v>44</v>
      </c>
      <c r="R852" t="str">
        <f t="shared" si="97"/>
        <v>North Central</v>
      </c>
      <c r="S852" t="s">
        <v>62</v>
      </c>
      <c r="T852" t="str">
        <f t="shared" si="95"/>
        <v>Nov</v>
      </c>
      <c r="U852" t="str">
        <f t="shared" si="96"/>
        <v>Q4</v>
      </c>
      <c r="V852">
        <v>2018</v>
      </c>
    </row>
    <row r="853" spans="1:22">
      <c r="A853">
        <v>10952</v>
      </c>
      <c r="B853" t="s">
        <v>57</v>
      </c>
      <c r="C853">
        <f>1/COUNTIFS(SalesTable[SALES_REP],SalesTable[[#This Row],[SALES_REP]])</f>
        <v>2.0408163265306121E-2</v>
      </c>
      <c r="D853" t="s">
        <v>58</v>
      </c>
      <c r="E853" t="s">
        <v>42</v>
      </c>
      <c r="F853" t="str">
        <f t="shared" si="91"/>
        <v>Hero</v>
      </c>
      <c r="G853">
        <f>1/COUNTIFS(SalesTable[[BRANDS ]],SalesTable[[#This Row],[BRANDS ]])</f>
        <v>6.7114093959731542E-3</v>
      </c>
      <c r="H853">
        <v>150</v>
      </c>
      <c r="I853">
        <v>200</v>
      </c>
      <c r="J853">
        <v>989</v>
      </c>
      <c r="K853">
        <v>197800</v>
      </c>
      <c r="L853">
        <v>49450</v>
      </c>
      <c r="M853">
        <f t="shared" si="92"/>
        <v>0.25</v>
      </c>
      <c r="N853">
        <f t="shared" si="93"/>
        <v>247250</v>
      </c>
      <c r="O853" t="s">
        <v>25</v>
      </c>
      <c r="P853" t="str">
        <f t="shared" si="94"/>
        <v>Anglophone</v>
      </c>
      <c r="Q853" t="s">
        <v>47</v>
      </c>
      <c r="R853" t="str">
        <f t="shared" si="97"/>
        <v>North Central</v>
      </c>
      <c r="S853" t="s">
        <v>63</v>
      </c>
      <c r="T853" t="str">
        <f t="shared" si="95"/>
        <v>Dec</v>
      </c>
      <c r="U853" t="str">
        <f t="shared" si="96"/>
        <v>Q4</v>
      </c>
      <c r="V853">
        <v>2017</v>
      </c>
    </row>
    <row r="854" spans="1:22">
      <c r="A854">
        <v>10953</v>
      </c>
      <c r="B854" t="s">
        <v>60</v>
      </c>
      <c r="C854">
        <f>1/COUNTIFS(SalesTable[SALES_REP],SalesTable[[#This Row],[SALES_REP]])</f>
        <v>1.4492753623188406E-2</v>
      </c>
      <c r="D854" t="s">
        <v>61</v>
      </c>
      <c r="E854" t="s">
        <v>46</v>
      </c>
      <c r="F854" t="str">
        <f t="shared" si="91"/>
        <v>Beta Malt</v>
      </c>
      <c r="G854">
        <f>1/COUNTIFS(SalesTable[[BRANDS ]],SalesTable[[#This Row],[BRANDS ]])</f>
        <v>6.7114093959731542E-3</v>
      </c>
      <c r="H854">
        <v>80</v>
      </c>
      <c r="I854">
        <v>150</v>
      </c>
      <c r="J854">
        <v>948</v>
      </c>
      <c r="K854">
        <v>142200</v>
      </c>
      <c r="L854">
        <v>66360</v>
      </c>
      <c r="M854">
        <f t="shared" si="92"/>
        <v>0.46666666666666667</v>
      </c>
      <c r="N854">
        <f t="shared" si="93"/>
        <v>208560</v>
      </c>
      <c r="O854" t="s">
        <v>31</v>
      </c>
      <c r="P854" t="str">
        <f t="shared" si="94"/>
        <v>Francophone</v>
      </c>
      <c r="Q854" t="s">
        <v>20</v>
      </c>
      <c r="R854" t="str">
        <f t="shared" si="97"/>
        <v>South East</v>
      </c>
      <c r="S854" t="s">
        <v>21</v>
      </c>
      <c r="T854" t="str">
        <f t="shared" si="95"/>
        <v>Jan</v>
      </c>
      <c r="U854" t="str">
        <f t="shared" si="96"/>
        <v>Q1</v>
      </c>
      <c r="V854">
        <v>2019</v>
      </c>
    </row>
    <row r="855" spans="1:22">
      <c r="A855">
        <v>10954</v>
      </c>
      <c r="B855" t="s">
        <v>34</v>
      </c>
      <c r="C855">
        <f>1/COUNTIFS(SalesTable[SALES_REP],SalesTable[[#This Row],[SALES_REP]])</f>
        <v>5.3763440860215058E-3</v>
      </c>
      <c r="D855" t="s">
        <v>35</v>
      </c>
      <c r="E855" t="s">
        <v>51</v>
      </c>
      <c r="F855" t="str">
        <f t="shared" si="91"/>
        <v>Grand Malt</v>
      </c>
      <c r="G855">
        <f>1/COUNTIFS(SalesTable[[BRANDS ]],SalesTable[[#This Row],[BRANDS ]])</f>
        <v>6.7114093959731542E-3</v>
      </c>
      <c r="H855">
        <v>90</v>
      </c>
      <c r="I855">
        <v>150</v>
      </c>
      <c r="J855">
        <v>919</v>
      </c>
      <c r="K855">
        <v>137850</v>
      </c>
      <c r="L855">
        <v>55140</v>
      </c>
      <c r="M855">
        <f t="shared" si="92"/>
        <v>0.4</v>
      </c>
      <c r="N855">
        <f t="shared" si="93"/>
        <v>192990</v>
      </c>
      <c r="O855" t="s">
        <v>37</v>
      </c>
      <c r="P855" t="str">
        <f t="shared" si="94"/>
        <v>Francophone</v>
      </c>
      <c r="Q855" t="s">
        <v>26</v>
      </c>
      <c r="R855" t="str">
        <f t="shared" si="97"/>
        <v>West</v>
      </c>
      <c r="S855" t="s">
        <v>27</v>
      </c>
      <c r="T855" t="str">
        <f t="shared" si="95"/>
        <v>Feb</v>
      </c>
      <c r="U855" t="str">
        <f t="shared" si="96"/>
        <v>Q1</v>
      </c>
      <c r="V855">
        <v>2019</v>
      </c>
    </row>
    <row r="856" spans="1:22">
      <c r="A856">
        <v>10955</v>
      </c>
      <c r="B856" t="s">
        <v>64</v>
      </c>
      <c r="C856">
        <f>1/COUNTIFS(SalesTable[SALES_REP],SalesTable[[#This Row],[SALES_REP]])</f>
        <v>1.4492753623188406E-2</v>
      </c>
      <c r="D856" t="s">
        <v>65</v>
      </c>
      <c r="E856" t="s">
        <v>18</v>
      </c>
      <c r="F856" t="str">
        <f t="shared" si="91"/>
        <v>Trophy</v>
      </c>
      <c r="G856">
        <f>1/COUNTIFS(SalesTable[[BRANDS ]],SalesTable[[#This Row],[BRANDS ]])</f>
        <v>6.6666666666666671E-3</v>
      </c>
      <c r="H856">
        <v>150</v>
      </c>
      <c r="I856">
        <v>200</v>
      </c>
      <c r="J856">
        <v>887</v>
      </c>
      <c r="K856">
        <v>177400</v>
      </c>
      <c r="L856">
        <v>44350</v>
      </c>
      <c r="M856">
        <f t="shared" si="92"/>
        <v>0.25</v>
      </c>
      <c r="N856">
        <f t="shared" si="93"/>
        <v>221750</v>
      </c>
      <c r="O856" t="s">
        <v>43</v>
      </c>
      <c r="P856" t="str">
        <f t="shared" si="94"/>
        <v>Francophone</v>
      </c>
      <c r="Q856" t="s">
        <v>32</v>
      </c>
      <c r="R856" t="str">
        <f t="shared" si="97"/>
        <v>South South</v>
      </c>
      <c r="S856" t="s">
        <v>33</v>
      </c>
      <c r="T856" t="str">
        <f t="shared" si="95"/>
        <v>Mar</v>
      </c>
      <c r="U856" t="str">
        <f t="shared" si="96"/>
        <v>Q1</v>
      </c>
      <c r="V856">
        <v>2017</v>
      </c>
    </row>
    <row r="857" spans="1:22">
      <c r="A857">
        <v>10956</v>
      </c>
      <c r="B857" t="s">
        <v>34</v>
      </c>
      <c r="C857">
        <f>1/COUNTIFS(SalesTable[SALES_REP],SalesTable[[#This Row],[SALES_REP]])</f>
        <v>5.3763440860215058E-3</v>
      </c>
      <c r="D857" t="s">
        <v>35</v>
      </c>
      <c r="E857" t="s">
        <v>24</v>
      </c>
      <c r="F857" t="str">
        <f t="shared" si="91"/>
        <v>Budweiser</v>
      </c>
      <c r="G857">
        <f>1/COUNTIFS(SalesTable[[BRANDS ]],SalesTable[[#This Row],[BRANDS ]])</f>
        <v>6.6666666666666671E-3</v>
      </c>
      <c r="H857">
        <v>250</v>
      </c>
      <c r="I857">
        <v>500</v>
      </c>
      <c r="J857">
        <v>784</v>
      </c>
      <c r="K857">
        <v>392000</v>
      </c>
      <c r="L857">
        <v>196000</v>
      </c>
      <c r="M857">
        <f t="shared" si="92"/>
        <v>0.5</v>
      </c>
      <c r="N857">
        <f t="shared" si="93"/>
        <v>588000</v>
      </c>
      <c r="O857" t="s">
        <v>19</v>
      </c>
      <c r="P857" t="str">
        <f t="shared" si="94"/>
        <v>Anglophone</v>
      </c>
      <c r="Q857" t="s">
        <v>38</v>
      </c>
      <c r="R857" t="str">
        <f t="shared" si="97"/>
        <v>North West</v>
      </c>
      <c r="S857" t="s">
        <v>39</v>
      </c>
      <c r="T857" t="str">
        <f t="shared" si="95"/>
        <v>Apr</v>
      </c>
      <c r="U857" t="str">
        <f t="shared" si="96"/>
        <v>Q2</v>
      </c>
      <c r="V857">
        <v>2019</v>
      </c>
    </row>
    <row r="858" spans="1:22">
      <c r="A858">
        <v>10957</v>
      </c>
      <c r="B858" t="s">
        <v>16</v>
      </c>
      <c r="C858">
        <f>1/COUNTIFS(SalesTable[SALES_REP],SalesTable[[#This Row],[SALES_REP]])</f>
        <v>7.3529411764705881E-3</v>
      </c>
      <c r="D858" t="s">
        <v>17</v>
      </c>
      <c r="E858" t="s">
        <v>30</v>
      </c>
      <c r="F858" t="str">
        <f t="shared" si="91"/>
        <v>Castle Lite</v>
      </c>
      <c r="G858">
        <f>1/COUNTIFS(SalesTable[[BRANDS ]],SalesTable[[#This Row],[BRANDS ]])</f>
        <v>6.6666666666666671E-3</v>
      </c>
      <c r="H858">
        <v>180</v>
      </c>
      <c r="I858">
        <v>450</v>
      </c>
      <c r="J858">
        <v>795</v>
      </c>
      <c r="K858">
        <v>357750</v>
      </c>
      <c r="L858">
        <v>214650</v>
      </c>
      <c r="M858">
        <f t="shared" si="92"/>
        <v>0.6</v>
      </c>
      <c r="N858">
        <f t="shared" si="93"/>
        <v>572400</v>
      </c>
      <c r="O858" t="s">
        <v>25</v>
      </c>
      <c r="P858" t="str">
        <f t="shared" si="94"/>
        <v>Anglophone</v>
      </c>
      <c r="Q858" t="s">
        <v>44</v>
      </c>
      <c r="R858" t="str">
        <f t="shared" si="97"/>
        <v>North Central</v>
      </c>
      <c r="S858" t="s">
        <v>45</v>
      </c>
      <c r="T858" t="str">
        <f t="shared" si="95"/>
        <v>May</v>
      </c>
      <c r="U858" t="str">
        <f t="shared" si="96"/>
        <v>Q2</v>
      </c>
      <c r="V858">
        <v>2017</v>
      </c>
    </row>
    <row r="859" spans="1:22">
      <c r="A859">
        <v>10958</v>
      </c>
      <c r="B859" t="s">
        <v>22</v>
      </c>
      <c r="C859">
        <f>1/COUNTIFS(SalesTable[SALES_REP],SalesTable[[#This Row],[SALES_REP]])</f>
        <v>8.4745762711864406E-3</v>
      </c>
      <c r="D859" t="s">
        <v>23</v>
      </c>
      <c r="E859" t="s">
        <v>36</v>
      </c>
      <c r="F859" t="str">
        <f t="shared" si="91"/>
        <v>Eagle Lager</v>
      </c>
      <c r="G859">
        <f>1/COUNTIFS(SalesTable[[BRANDS ]],SalesTable[[#This Row],[BRANDS ]])</f>
        <v>6.6666666666666671E-3</v>
      </c>
      <c r="H859">
        <v>170</v>
      </c>
      <c r="I859">
        <v>250</v>
      </c>
      <c r="J859">
        <v>948</v>
      </c>
      <c r="K859">
        <v>237000</v>
      </c>
      <c r="L859">
        <v>75840</v>
      </c>
      <c r="M859">
        <f t="shared" si="92"/>
        <v>0.32</v>
      </c>
      <c r="N859">
        <f t="shared" si="93"/>
        <v>312840</v>
      </c>
      <c r="O859" t="s">
        <v>31</v>
      </c>
      <c r="P859" t="str">
        <f t="shared" si="94"/>
        <v>Francophone</v>
      </c>
      <c r="Q859" t="s">
        <v>47</v>
      </c>
      <c r="R859" t="str">
        <f t="shared" si="97"/>
        <v>North Central</v>
      </c>
      <c r="S859" t="s">
        <v>48</v>
      </c>
      <c r="T859" t="str">
        <f t="shared" si="95"/>
        <v>Jun</v>
      </c>
      <c r="U859" t="str">
        <f t="shared" si="96"/>
        <v>Q2</v>
      </c>
      <c r="V859">
        <v>2019</v>
      </c>
    </row>
    <row r="860" spans="1:22">
      <c r="A860">
        <v>10959</v>
      </c>
      <c r="B860" t="s">
        <v>28</v>
      </c>
      <c r="C860">
        <f>1/COUNTIFS(SalesTable[SALES_REP],SalesTable[[#This Row],[SALES_REP]])</f>
        <v>9.3457943925233638E-3</v>
      </c>
      <c r="D860" t="s">
        <v>29</v>
      </c>
      <c r="E860" t="s">
        <v>42</v>
      </c>
      <c r="F860" t="str">
        <f t="shared" si="91"/>
        <v>Hero</v>
      </c>
      <c r="G860">
        <f>1/COUNTIFS(SalesTable[[BRANDS ]],SalesTable[[#This Row],[BRANDS ]])</f>
        <v>6.7114093959731542E-3</v>
      </c>
      <c r="H860">
        <v>150</v>
      </c>
      <c r="I860">
        <v>200</v>
      </c>
      <c r="J860">
        <v>787</v>
      </c>
      <c r="K860">
        <v>157400</v>
      </c>
      <c r="L860">
        <v>39350</v>
      </c>
      <c r="M860">
        <f t="shared" si="92"/>
        <v>0.25</v>
      </c>
      <c r="N860">
        <f t="shared" si="93"/>
        <v>196750</v>
      </c>
      <c r="O860" t="s">
        <v>37</v>
      </c>
      <c r="P860" t="str">
        <f t="shared" si="94"/>
        <v>Francophone</v>
      </c>
      <c r="Q860" t="s">
        <v>20</v>
      </c>
      <c r="R860" t="str">
        <f t="shared" si="97"/>
        <v>South East</v>
      </c>
      <c r="S860" t="s">
        <v>52</v>
      </c>
      <c r="T860" t="str">
        <f t="shared" si="95"/>
        <v>Jul</v>
      </c>
      <c r="U860" t="str">
        <f t="shared" si="96"/>
        <v>Q3</v>
      </c>
      <c r="V860">
        <v>2019</v>
      </c>
    </row>
    <row r="861" spans="1:22">
      <c r="A861">
        <v>10960</v>
      </c>
      <c r="B861" t="s">
        <v>34</v>
      </c>
      <c r="C861">
        <f>1/COUNTIFS(SalesTable[SALES_REP],SalesTable[[#This Row],[SALES_REP]])</f>
        <v>5.3763440860215058E-3</v>
      </c>
      <c r="D861" t="s">
        <v>35</v>
      </c>
      <c r="E861" t="s">
        <v>46</v>
      </c>
      <c r="F861" t="str">
        <f t="shared" si="91"/>
        <v>Beta Malt</v>
      </c>
      <c r="G861">
        <f>1/COUNTIFS(SalesTable[[BRANDS ]],SalesTable[[#This Row],[BRANDS ]])</f>
        <v>6.7114093959731542E-3</v>
      </c>
      <c r="H861">
        <v>80</v>
      </c>
      <c r="I861">
        <v>150</v>
      </c>
      <c r="J861">
        <v>977</v>
      </c>
      <c r="K861">
        <v>146550</v>
      </c>
      <c r="L861">
        <v>68390</v>
      </c>
      <c r="M861">
        <f t="shared" si="92"/>
        <v>0.46666666666666667</v>
      </c>
      <c r="N861">
        <f t="shared" si="93"/>
        <v>214940</v>
      </c>
      <c r="O861" t="s">
        <v>43</v>
      </c>
      <c r="P861" t="str">
        <f t="shared" si="94"/>
        <v>Francophone</v>
      </c>
      <c r="Q861" t="s">
        <v>26</v>
      </c>
      <c r="R861" t="str">
        <f t="shared" si="97"/>
        <v>West</v>
      </c>
      <c r="S861" t="s">
        <v>53</v>
      </c>
      <c r="T861" t="str">
        <f t="shared" si="95"/>
        <v>Aug</v>
      </c>
      <c r="U861" t="str">
        <f t="shared" si="96"/>
        <v>Q3</v>
      </c>
      <c r="V861">
        <v>2018</v>
      </c>
    </row>
    <row r="862" spans="1:22">
      <c r="A862">
        <v>10961</v>
      </c>
      <c r="B862" t="s">
        <v>40</v>
      </c>
      <c r="C862">
        <f>1/COUNTIFS(SalesTable[SALES_REP],SalesTable[[#This Row],[SALES_REP]])</f>
        <v>9.3457943925233638E-3</v>
      </c>
      <c r="D862" t="s">
        <v>41</v>
      </c>
      <c r="E862" t="s">
        <v>51</v>
      </c>
      <c r="F862" t="str">
        <f t="shared" si="91"/>
        <v>Grand Malt</v>
      </c>
      <c r="G862">
        <f>1/COUNTIFS(SalesTable[[BRANDS ]],SalesTable[[#This Row],[BRANDS ]])</f>
        <v>6.7114093959731542E-3</v>
      </c>
      <c r="H862">
        <v>90</v>
      </c>
      <c r="I862">
        <v>150</v>
      </c>
      <c r="J862">
        <v>955</v>
      </c>
      <c r="K862">
        <v>143250</v>
      </c>
      <c r="L862">
        <v>57300</v>
      </c>
      <c r="M862">
        <f t="shared" si="92"/>
        <v>0.4</v>
      </c>
      <c r="N862">
        <f t="shared" si="93"/>
        <v>200550</v>
      </c>
      <c r="O862" t="s">
        <v>19</v>
      </c>
      <c r="P862" t="str">
        <f t="shared" si="94"/>
        <v>Anglophone</v>
      </c>
      <c r="Q862" t="s">
        <v>32</v>
      </c>
      <c r="R862" t="str">
        <f t="shared" si="97"/>
        <v>South South</v>
      </c>
      <c r="S862" t="s">
        <v>56</v>
      </c>
      <c r="T862" t="str">
        <f t="shared" si="95"/>
        <v>Sep</v>
      </c>
      <c r="U862" t="str">
        <f t="shared" si="96"/>
        <v>Q3</v>
      </c>
      <c r="V862">
        <v>2017</v>
      </c>
    </row>
    <row r="863" spans="1:22">
      <c r="A863">
        <v>10962</v>
      </c>
      <c r="B863" t="s">
        <v>16</v>
      </c>
      <c r="C863">
        <f>1/COUNTIFS(SalesTable[SALES_REP],SalesTable[[#This Row],[SALES_REP]])</f>
        <v>7.3529411764705881E-3</v>
      </c>
      <c r="D863" t="s">
        <v>17</v>
      </c>
      <c r="E863" t="s">
        <v>18</v>
      </c>
      <c r="F863" t="str">
        <f t="shared" si="91"/>
        <v>Trophy</v>
      </c>
      <c r="G863">
        <f>1/COUNTIFS(SalesTable[[BRANDS ]],SalesTable[[#This Row],[BRANDS ]])</f>
        <v>6.6666666666666671E-3</v>
      </c>
      <c r="H863">
        <v>150</v>
      </c>
      <c r="I863">
        <v>200</v>
      </c>
      <c r="J863">
        <v>955</v>
      </c>
      <c r="K863">
        <v>191000</v>
      </c>
      <c r="L863">
        <v>47750</v>
      </c>
      <c r="M863">
        <f t="shared" si="92"/>
        <v>0.25</v>
      </c>
      <c r="N863">
        <f t="shared" si="93"/>
        <v>238750</v>
      </c>
      <c r="O863" t="s">
        <v>25</v>
      </c>
      <c r="P863" t="str">
        <f t="shared" si="94"/>
        <v>Anglophone</v>
      </c>
      <c r="Q863" t="s">
        <v>38</v>
      </c>
      <c r="R863" t="str">
        <f t="shared" si="97"/>
        <v>North West</v>
      </c>
      <c r="S863" t="s">
        <v>59</v>
      </c>
      <c r="T863" t="str">
        <f t="shared" si="95"/>
        <v>Oct</v>
      </c>
      <c r="U863" t="str">
        <f t="shared" si="96"/>
        <v>Q4</v>
      </c>
      <c r="V863">
        <v>2018</v>
      </c>
    </row>
    <row r="864" spans="1:22">
      <c r="A864">
        <v>10963</v>
      </c>
      <c r="B864" t="s">
        <v>49</v>
      </c>
      <c r="C864">
        <f>1/COUNTIFS(SalesTable[SALES_REP],SalesTable[[#This Row],[SALES_REP]])</f>
        <v>1.7241379310344827E-2</v>
      </c>
      <c r="D864" t="s">
        <v>50</v>
      </c>
      <c r="E864" t="s">
        <v>24</v>
      </c>
      <c r="F864" t="str">
        <f t="shared" si="91"/>
        <v>Budweiser</v>
      </c>
      <c r="G864">
        <f>1/COUNTIFS(SalesTable[[BRANDS ]],SalesTable[[#This Row],[BRANDS ]])</f>
        <v>6.6666666666666671E-3</v>
      </c>
      <c r="H864">
        <v>250</v>
      </c>
      <c r="I864">
        <v>500</v>
      </c>
      <c r="J864">
        <v>765</v>
      </c>
      <c r="K864">
        <v>382500</v>
      </c>
      <c r="L864">
        <v>191250</v>
      </c>
      <c r="M864">
        <f t="shared" si="92"/>
        <v>0.5</v>
      </c>
      <c r="N864">
        <f t="shared" si="93"/>
        <v>573750</v>
      </c>
      <c r="O864" t="s">
        <v>31</v>
      </c>
      <c r="P864" t="str">
        <f t="shared" si="94"/>
        <v>Francophone</v>
      </c>
      <c r="Q864" t="s">
        <v>44</v>
      </c>
      <c r="R864" t="str">
        <f t="shared" si="97"/>
        <v>North Central</v>
      </c>
      <c r="S864" t="s">
        <v>62</v>
      </c>
      <c r="T864" t="str">
        <f t="shared" si="95"/>
        <v>Nov</v>
      </c>
      <c r="U864" t="str">
        <f t="shared" si="96"/>
        <v>Q4</v>
      </c>
      <c r="V864">
        <v>2017</v>
      </c>
    </row>
    <row r="865" spans="1:22">
      <c r="A865">
        <v>10964</v>
      </c>
      <c r="B865" t="s">
        <v>34</v>
      </c>
      <c r="C865">
        <f>1/COUNTIFS(SalesTable[SALES_REP],SalesTable[[#This Row],[SALES_REP]])</f>
        <v>5.3763440860215058E-3</v>
      </c>
      <c r="D865" t="s">
        <v>35</v>
      </c>
      <c r="E865" t="s">
        <v>30</v>
      </c>
      <c r="F865" t="str">
        <f t="shared" si="91"/>
        <v>Castle Lite</v>
      </c>
      <c r="G865">
        <f>1/COUNTIFS(SalesTable[[BRANDS ]],SalesTable[[#This Row],[BRANDS ]])</f>
        <v>6.6666666666666671E-3</v>
      </c>
      <c r="H865">
        <v>180</v>
      </c>
      <c r="I865">
        <v>450</v>
      </c>
      <c r="J865">
        <v>887</v>
      </c>
      <c r="K865">
        <v>399150</v>
      </c>
      <c r="L865">
        <v>239490</v>
      </c>
      <c r="M865">
        <f t="shared" si="92"/>
        <v>0.6</v>
      </c>
      <c r="N865">
        <f t="shared" si="93"/>
        <v>638640</v>
      </c>
      <c r="O865" t="s">
        <v>37</v>
      </c>
      <c r="P865" t="str">
        <f t="shared" si="94"/>
        <v>Francophone</v>
      </c>
      <c r="Q865" t="s">
        <v>47</v>
      </c>
      <c r="R865" t="str">
        <f t="shared" si="97"/>
        <v>North Central</v>
      </c>
      <c r="S865" t="s">
        <v>63</v>
      </c>
      <c r="T865" t="str">
        <f t="shared" si="95"/>
        <v>Dec</v>
      </c>
      <c r="U865" t="str">
        <f t="shared" si="96"/>
        <v>Q4</v>
      </c>
      <c r="V865">
        <v>2019</v>
      </c>
    </row>
    <row r="866" spans="1:22">
      <c r="A866">
        <v>10965</v>
      </c>
      <c r="B866" t="s">
        <v>54</v>
      </c>
      <c r="C866">
        <f>1/COUNTIFS(SalesTable[SALES_REP],SalesTable[[#This Row],[SALES_REP]])</f>
        <v>1.2658227848101266E-2</v>
      </c>
      <c r="D866" t="s">
        <v>55</v>
      </c>
      <c r="E866" t="s">
        <v>36</v>
      </c>
      <c r="F866" t="str">
        <f t="shared" si="91"/>
        <v>Eagle Lager</v>
      </c>
      <c r="G866">
        <f>1/COUNTIFS(SalesTable[[BRANDS ]],SalesTable[[#This Row],[BRANDS ]])</f>
        <v>6.6666666666666671E-3</v>
      </c>
      <c r="H866">
        <v>170</v>
      </c>
      <c r="I866">
        <v>250</v>
      </c>
      <c r="J866">
        <v>729</v>
      </c>
      <c r="K866">
        <v>182250</v>
      </c>
      <c r="L866">
        <v>58320</v>
      </c>
      <c r="M866">
        <f t="shared" si="92"/>
        <v>0.32</v>
      </c>
      <c r="N866">
        <f t="shared" si="93"/>
        <v>240570</v>
      </c>
      <c r="O866" t="s">
        <v>43</v>
      </c>
      <c r="P866" t="str">
        <f t="shared" si="94"/>
        <v>Francophone</v>
      </c>
      <c r="Q866" t="s">
        <v>20</v>
      </c>
      <c r="R866" t="str">
        <f t="shared" si="97"/>
        <v>South East</v>
      </c>
      <c r="S866" t="s">
        <v>21</v>
      </c>
      <c r="T866" t="str">
        <f t="shared" si="95"/>
        <v>Jan</v>
      </c>
      <c r="U866" t="str">
        <f t="shared" si="96"/>
        <v>Q1</v>
      </c>
      <c r="V866">
        <v>2019</v>
      </c>
    </row>
    <row r="867" spans="1:22">
      <c r="A867">
        <v>10966</v>
      </c>
      <c r="B867" t="s">
        <v>57</v>
      </c>
      <c r="C867">
        <f>1/COUNTIFS(SalesTable[SALES_REP],SalesTable[[#This Row],[SALES_REP]])</f>
        <v>2.0408163265306121E-2</v>
      </c>
      <c r="D867" t="s">
        <v>58</v>
      </c>
      <c r="E867" t="s">
        <v>42</v>
      </c>
      <c r="F867" t="str">
        <f t="shared" si="91"/>
        <v>Hero</v>
      </c>
      <c r="G867">
        <f>1/COUNTIFS(SalesTable[[BRANDS ]],SalesTable[[#This Row],[BRANDS ]])</f>
        <v>6.7114093959731542E-3</v>
      </c>
      <c r="H867">
        <v>150</v>
      </c>
      <c r="I867">
        <v>200</v>
      </c>
      <c r="J867">
        <v>836</v>
      </c>
      <c r="K867">
        <v>167200</v>
      </c>
      <c r="L867">
        <v>41800</v>
      </c>
      <c r="M867">
        <f t="shared" si="92"/>
        <v>0.25</v>
      </c>
      <c r="N867">
        <f t="shared" si="93"/>
        <v>209000</v>
      </c>
      <c r="O867" t="s">
        <v>19</v>
      </c>
      <c r="P867" t="str">
        <f t="shared" si="94"/>
        <v>Anglophone</v>
      </c>
      <c r="Q867" t="s">
        <v>26</v>
      </c>
      <c r="R867" t="str">
        <f t="shared" si="97"/>
        <v>West</v>
      </c>
      <c r="S867" t="s">
        <v>27</v>
      </c>
      <c r="T867" t="str">
        <f t="shared" si="95"/>
        <v>Feb</v>
      </c>
      <c r="U867" t="str">
        <f t="shared" si="96"/>
        <v>Q1</v>
      </c>
      <c r="V867">
        <v>2019</v>
      </c>
    </row>
    <row r="868" spans="1:22">
      <c r="A868">
        <v>10967</v>
      </c>
      <c r="B868" t="s">
        <v>60</v>
      </c>
      <c r="C868">
        <f>1/COUNTIFS(SalesTable[SALES_REP],SalesTable[[#This Row],[SALES_REP]])</f>
        <v>1.4492753623188406E-2</v>
      </c>
      <c r="D868" t="s">
        <v>61</v>
      </c>
      <c r="E868" t="s">
        <v>46</v>
      </c>
      <c r="F868" t="str">
        <f t="shared" si="91"/>
        <v>Beta Malt</v>
      </c>
      <c r="G868">
        <f>1/COUNTIFS(SalesTable[[BRANDS ]],SalesTable[[#This Row],[BRANDS ]])</f>
        <v>6.7114093959731542E-3</v>
      </c>
      <c r="H868">
        <v>80</v>
      </c>
      <c r="I868">
        <v>150</v>
      </c>
      <c r="J868">
        <v>797</v>
      </c>
      <c r="K868">
        <v>119550</v>
      </c>
      <c r="L868">
        <v>55790</v>
      </c>
      <c r="M868">
        <f t="shared" si="92"/>
        <v>0.46666666666666667</v>
      </c>
      <c r="N868">
        <f t="shared" si="93"/>
        <v>175340</v>
      </c>
      <c r="O868" t="s">
        <v>25</v>
      </c>
      <c r="P868" t="str">
        <f t="shared" si="94"/>
        <v>Anglophone</v>
      </c>
      <c r="Q868" t="s">
        <v>32</v>
      </c>
      <c r="R868" t="str">
        <f t="shared" si="97"/>
        <v>South South</v>
      </c>
      <c r="S868" t="s">
        <v>33</v>
      </c>
      <c r="T868" t="str">
        <f t="shared" si="95"/>
        <v>Mar</v>
      </c>
      <c r="U868" t="str">
        <f t="shared" si="96"/>
        <v>Q1</v>
      </c>
      <c r="V868">
        <v>2018</v>
      </c>
    </row>
    <row r="869" spans="1:22">
      <c r="A869">
        <v>10968</v>
      </c>
      <c r="B869" t="s">
        <v>34</v>
      </c>
      <c r="C869">
        <f>1/COUNTIFS(SalesTable[SALES_REP],SalesTable[[#This Row],[SALES_REP]])</f>
        <v>5.3763440860215058E-3</v>
      </c>
      <c r="D869" t="s">
        <v>35</v>
      </c>
      <c r="E869" t="s">
        <v>51</v>
      </c>
      <c r="F869" t="str">
        <f t="shared" si="91"/>
        <v>Grand Malt</v>
      </c>
      <c r="G869">
        <f>1/COUNTIFS(SalesTable[[BRANDS ]],SalesTable[[#This Row],[BRANDS ]])</f>
        <v>6.7114093959731542E-3</v>
      </c>
      <c r="H869">
        <v>90</v>
      </c>
      <c r="I869">
        <v>150</v>
      </c>
      <c r="J869">
        <v>791</v>
      </c>
      <c r="K869">
        <v>118650</v>
      </c>
      <c r="L869">
        <v>47460</v>
      </c>
      <c r="M869">
        <f t="shared" si="92"/>
        <v>0.4</v>
      </c>
      <c r="N869">
        <f t="shared" si="93"/>
        <v>166110</v>
      </c>
      <c r="O869" t="s">
        <v>31</v>
      </c>
      <c r="P869" t="str">
        <f t="shared" si="94"/>
        <v>Francophone</v>
      </c>
      <c r="Q869" t="s">
        <v>38</v>
      </c>
      <c r="R869" t="str">
        <f t="shared" si="97"/>
        <v>North West</v>
      </c>
      <c r="S869" t="s">
        <v>39</v>
      </c>
      <c r="T869" t="str">
        <f t="shared" si="95"/>
        <v>Apr</v>
      </c>
      <c r="U869" t="str">
        <f t="shared" si="96"/>
        <v>Q2</v>
      </c>
      <c r="V869">
        <v>2019</v>
      </c>
    </row>
    <row r="870" spans="1:22">
      <c r="A870">
        <v>10969</v>
      </c>
      <c r="B870" t="s">
        <v>64</v>
      </c>
      <c r="C870">
        <f>1/COUNTIFS(SalesTable[SALES_REP],SalesTable[[#This Row],[SALES_REP]])</f>
        <v>1.4492753623188406E-2</v>
      </c>
      <c r="D870" t="s">
        <v>65</v>
      </c>
      <c r="E870" t="s">
        <v>18</v>
      </c>
      <c r="F870" t="str">
        <f t="shared" si="91"/>
        <v>Trophy</v>
      </c>
      <c r="G870">
        <f>1/COUNTIFS(SalesTable[[BRANDS ]],SalesTable[[#This Row],[BRANDS ]])</f>
        <v>6.6666666666666671E-3</v>
      </c>
      <c r="H870">
        <v>150</v>
      </c>
      <c r="I870">
        <v>200</v>
      </c>
      <c r="J870">
        <v>773</v>
      </c>
      <c r="K870">
        <v>154600</v>
      </c>
      <c r="L870">
        <v>38650</v>
      </c>
      <c r="M870">
        <f t="shared" si="92"/>
        <v>0.25</v>
      </c>
      <c r="N870">
        <f t="shared" si="93"/>
        <v>193250</v>
      </c>
      <c r="O870" t="s">
        <v>37</v>
      </c>
      <c r="P870" t="str">
        <f t="shared" si="94"/>
        <v>Francophone</v>
      </c>
      <c r="Q870" t="s">
        <v>44</v>
      </c>
      <c r="R870" t="str">
        <f t="shared" si="97"/>
        <v>North Central</v>
      </c>
      <c r="S870" t="s">
        <v>45</v>
      </c>
      <c r="T870" t="str">
        <f t="shared" si="95"/>
        <v>May</v>
      </c>
      <c r="U870" t="str">
        <f t="shared" si="96"/>
        <v>Q2</v>
      </c>
      <c r="V870">
        <v>2018</v>
      </c>
    </row>
    <row r="871" spans="1:22">
      <c r="A871">
        <v>10970</v>
      </c>
      <c r="B871" t="s">
        <v>34</v>
      </c>
      <c r="C871">
        <f>1/COUNTIFS(SalesTable[SALES_REP],SalesTable[[#This Row],[SALES_REP]])</f>
        <v>5.3763440860215058E-3</v>
      </c>
      <c r="D871" t="s">
        <v>35</v>
      </c>
      <c r="E871" t="s">
        <v>24</v>
      </c>
      <c r="F871" t="str">
        <f t="shared" si="91"/>
        <v>Budweiser</v>
      </c>
      <c r="G871">
        <f>1/COUNTIFS(SalesTable[[BRANDS ]],SalesTable[[#This Row],[BRANDS ]])</f>
        <v>6.6666666666666671E-3</v>
      </c>
      <c r="H871">
        <v>250</v>
      </c>
      <c r="I871">
        <v>500</v>
      </c>
      <c r="J871">
        <v>767</v>
      </c>
      <c r="K871">
        <v>383500</v>
      </c>
      <c r="L871">
        <v>191750</v>
      </c>
      <c r="M871">
        <f t="shared" si="92"/>
        <v>0.5</v>
      </c>
      <c r="N871">
        <f t="shared" si="93"/>
        <v>575250</v>
      </c>
      <c r="O871" t="s">
        <v>43</v>
      </c>
      <c r="P871" t="str">
        <f t="shared" si="94"/>
        <v>Francophone</v>
      </c>
      <c r="Q871" t="s">
        <v>47</v>
      </c>
      <c r="R871" t="str">
        <f t="shared" si="97"/>
        <v>North Central</v>
      </c>
      <c r="S871" t="s">
        <v>48</v>
      </c>
      <c r="T871" t="str">
        <f t="shared" si="95"/>
        <v>Jun</v>
      </c>
      <c r="U871" t="str">
        <f t="shared" si="96"/>
        <v>Q2</v>
      </c>
      <c r="V871">
        <v>2017</v>
      </c>
    </row>
    <row r="872" spans="1:22">
      <c r="A872">
        <v>10971</v>
      </c>
      <c r="B872" t="s">
        <v>54</v>
      </c>
      <c r="C872">
        <f>1/COUNTIFS(SalesTable[SALES_REP],SalesTable[[#This Row],[SALES_REP]])</f>
        <v>1.2658227848101266E-2</v>
      </c>
      <c r="D872" t="s">
        <v>55</v>
      </c>
      <c r="E872" t="s">
        <v>30</v>
      </c>
      <c r="F872" t="str">
        <f t="shared" si="91"/>
        <v>Castle Lite</v>
      </c>
      <c r="G872">
        <f>1/COUNTIFS(SalesTable[[BRANDS ]],SalesTable[[#This Row],[BRANDS ]])</f>
        <v>6.6666666666666671E-3</v>
      </c>
      <c r="H872">
        <v>180</v>
      </c>
      <c r="I872">
        <v>450</v>
      </c>
      <c r="J872">
        <v>939</v>
      </c>
      <c r="K872">
        <v>422550</v>
      </c>
      <c r="L872">
        <v>253530</v>
      </c>
      <c r="M872">
        <f t="shared" si="92"/>
        <v>0.6</v>
      </c>
      <c r="N872">
        <f t="shared" si="93"/>
        <v>676080</v>
      </c>
      <c r="O872" t="s">
        <v>19</v>
      </c>
      <c r="P872" t="str">
        <f t="shared" si="94"/>
        <v>Anglophone</v>
      </c>
      <c r="Q872" t="s">
        <v>20</v>
      </c>
      <c r="R872" t="str">
        <f t="shared" si="97"/>
        <v>South East</v>
      </c>
      <c r="S872" t="s">
        <v>52</v>
      </c>
      <c r="T872" t="str">
        <f t="shared" si="95"/>
        <v>Jul</v>
      </c>
      <c r="U872" t="str">
        <f t="shared" si="96"/>
        <v>Q3</v>
      </c>
      <c r="V872">
        <v>2019</v>
      </c>
    </row>
    <row r="873" spans="1:22">
      <c r="A873">
        <v>10972</v>
      </c>
      <c r="B873" t="s">
        <v>34</v>
      </c>
      <c r="C873">
        <f>1/COUNTIFS(SalesTable[SALES_REP],SalesTable[[#This Row],[SALES_REP]])</f>
        <v>5.3763440860215058E-3</v>
      </c>
      <c r="D873" t="s">
        <v>35</v>
      </c>
      <c r="E873" t="s">
        <v>36</v>
      </c>
      <c r="F873" t="str">
        <f t="shared" si="91"/>
        <v>Eagle Lager</v>
      </c>
      <c r="G873">
        <f>1/COUNTIFS(SalesTable[[BRANDS ]],SalesTable[[#This Row],[BRANDS ]])</f>
        <v>6.6666666666666671E-3</v>
      </c>
      <c r="H873">
        <v>170</v>
      </c>
      <c r="I873">
        <v>250</v>
      </c>
      <c r="J873">
        <v>832</v>
      </c>
      <c r="K873">
        <v>208000</v>
      </c>
      <c r="L873">
        <v>66560</v>
      </c>
      <c r="M873">
        <f t="shared" si="92"/>
        <v>0.32</v>
      </c>
      <c r="N873">
        <f t="shared" si="93"/>
        <v>274560</v>
      </c>
      <c r="O873" t="s">
        <v>25</v>
      </c>
      <c r="P873" t="str">
        <f t="shared" si="94"/>
        <v>Anglophone</v>
      </c>
      <c r="Q873" t="s">
        <v>26</v>
      </c>
      <c r="R873" t="str">
        <f t="shared" si="97"/>
        <v>West</v>
      </c>
      <c r="S873" t="s">
        <v>53</v>
      </c>
      <c r="T873" t="str">
        <f t="shared" si="95"/>
        <v>Aug</v>
      </c>
      <c r="U873" t="str">
        <f t="shared" si="96"/>
        <v>Q3</v>
      </c>
      <c r="V873">
        <v>2018</v>
      </c>
    </row>
    <row r="874" spans="1:22">
      <c r="A874">
        <v>10973</v>
      </c>
      <c r="B874" t="s">
        <v>60</v>
      </c>
      <c r="C874">
        <f>1/COUNTIFS(SalesTable[SALES_REP],SalesTable[[#This Row],[SALES_REP]])</f>
        <v>1.4492753623188406E-2</v>
      </c>
      <c r="D874" t="s">
        <v>61</v>
      </c>
      <c r="E874" t="s">
        <v>42</v>
      </c>
      <c r="F874" t="str">
        <f t="shared" si="91"/>
        <v>Hero</v>
      </c>
      <c r="G874">
        <f>1/COUNTIFS(SalesTable[[BRANDS ]],SalesTable[[#This Row],[BRANDS ]])</f>
        <v>6.7114093959731542E-3</v>
      </c>
      <c r="H874">
        <v>150</v>
      </c>
      <c r="I874">
        <v>200</v>
      </c>
      <c r="J874">
        <v>768</v>
      </c>
      <c r="K874">
        <v>153600</v>
      </c>
      <c r="L874">
        <v>38400</v>
      </c>
      <c r="M874">
        <f t="shared" si="92"/>
        <v>0.25</v>
      </c>
      <c r="N874">
        <f t="shared" si="93"/>
        <v>192000</v>
      </c>
      <c r="O874" t="s">
        <v>31</v>
      </c>
      <c r="P874" t="str">
        <f t="shared" si="94"/>
        <v>Francophone</v>
      </c>
      <c r="Q874" t="s">
        <v>32</v>
      </c>
      <c r="R874" t="str">
        <f t="shared" si="97"/>
        <v>South South</v>
      </c>
      <c r="S874" t="s">
        <v>56</v>
      </c>
      <c r="T874" t="str">
        <f t="shared" si="95"/>
        <v>Sep</v>
      </c>
      <c r="U874" t="str">
        <f t="shared" si="96"/>
        <v>Q3</v>
      </c>
      <c r="V874">
        <v>2018</v>
      </c>
    </row>
    <row r="875" spans="1:22">
      <c r="A875">
        <v>10974</v>
      </c>
      <c r="B875" t="s">
        <v>66</v>
      </c>
      <c r="C875">
        <f>1/COUNTIFS(SalesTable[SALES_REP],SalesTable[[#This Row],[SALES_REP]])</f>
        <v>1.4492753623188406E-2</v>
      </c>
      <c r="D875" t="s">
        <v>67</v>
      </c>
      <c r="E875" t="s">
        <v>46</v>
      </c>
      <c r="F875" t="str">
        <f t="shared" si="91"/>
        <v>Beta Malt</v>
      </c>
      <c r="G875">
        <f>1/COUNTIFS(SalesTable[[BRANDS ]],SalesTable[[#This Row],[BRANDS ]])</f>
        <v>6.7114093959731542E-3</v>
      </c>
      <c r="H875">
        <v>80</v>
      </c>
      <c r="I875">
        <v>150</v>
      </c>
      <c r="J875">
        <v>958</v>
      </c>
      <c r="K875">
        <v>143700</v>
      </c>
      <c r="L875">
        <v>67060</v>
      </c>
      <c r="M875">
        <f t="shared" si="92"/>
        <v>0.46666666666666667</v>
      </c>
      <c r="N875">
        <f t="shared" si="93"/>
        <v>210760</v>
      </c>
      <c r="O875" t="s">
        <v>37</v>
      </c>
      <c r="P875" t="str">
        <f t="shared" si="94"/>
        <v>Francophone</v>
      </c>
      <c r="Q875" t="s">
        <v>38</v>
      </c>
      <c r="R875" t="str">
        <f t="shared" si="97"/>
        <v>North West</v>
      </c>
      <c r="S875" t="s">
        <v>59</v>
      </c>
      <c r="T875" t="str">
        <f t="shared" si="95"/>
        <v>Oct</v>
      </c>
      <c r="U875" t="str">
        <f t="shared" si="96"/>
        <v>Q4</v>
      </c>
      <c r="V875">
        <v>2017</v>
      </c>
    </row>
    <row r="876" spans="1:22">
      <c r="A876">
        <v>10975</v>
      </c>
      <c r="B876" t="s">
        <v>64</v>
      </c>
      <c r="C876">
        <f>1/COUNTIFS(SalesTable[SALES_REP],SalesTable[[#This Row],[SALES_REP]])</f>
        <v>1.4492753623188406E-2</v>
      </c>
      <c r="D876" t="s">
        <v>65</v>
      </c>
      <c r="E876" t="s">
        <v>51</v>
      </c>
      <c r="F876" t="str">
        <f t="shared" si="91"/>
        <v>Grand Malt</v>
      </c>
      <c r="G876">
        <f>1/COUNTIFS(SalesTable[[BRANDS ]],SalesTable[[#This Row],[BRANDS ]])</f>
        <v>6.7114093959731542E-3</v>
      </c>
      <c r="H876">
        <v>90</v>
      </c>
      <c r="I876">
        <v>150</v>
      </c>
      <c r="J876">
        <v>958</v>
      </c>
      <c r="K876">
        <v>143700</v>
      </c>
      <c r="L876">
        <v>57480</v>
      </c>
      <c r="M876">
        <f t="shared" si="92"/>
        <v>0.4</v>
      </c>
      <c r="N876">
        <f t="shared" si="93"/>
        <v>201180</v>
      </c>
      <c r="O876" t="s">
        <v>43</v>
      </c>
      <c r="P876" t="str">
        <f t="shared" si="94"/>
        <v>Francophone</v>
      </c>
      <c r="Q876" t="s">
        <v>44</v>
      </c>
      <c r="R876" t="str">
        <f t="shared" si="97"/>
        <v>North Central</v>
      </c>
      <c r="S876" t="s">
        <v>62</v>
      </c>
      <c r="T876" t="str">
        <f t="shared" si="95"/>
        <v>Nov</v>
      </c>
      <c r="U876" t="str">
        <f t="shared" si="96"/>
        <v>Q4</v>
      </c>
      <c r="V876">
        <v>2018</v>
      </c>
    </row>
    <row r="877" spans="1:22">
      <c r="A877">
        <v>10976</v>
      </c>
      <c r="B877" t="s">
        <v>60</v>
      </c>
      <c r="C877">
        <f>1/COUNTIFS(SalesTable[SALES_REP],SalesTable[[#This Row],[SALES_REP]])</f>
        <v>1.4492753623188406E-2</v>
      </c>
      <c r="D877" t="s">
        <v>61</v>
      </c>
      <c r="E877" t="s">
        <v>18</v>
      </c>
      <c r="F877" t="str">
        <f t="shared" si="91"/>
        <v>Trophy</v>
      </c>
      <c r="G877">
        <f>1/COUNTIFS(SalesTable[[BRANDS ]],SalesTable[[#This Row],[BRANDS ]])</f>
        <v>6.6666666666666671E-3</v>
      </c>
      <c r="H877">
        <v>150</v>
      </c>
      <c r="I877">
        <v>200</v>
      </c>
      <c r="J877">
        <v>927</v>
      </c>
      <c r="K877">
        <v>185400</v>
      </c>
      <c r="L877">
        <v>46350</v>
      </c>
      <c r="M877">
        <f t="shared" si="92"/>
        <v>0.25</v>
      </c>
      <c r="N877">
        <f t="shared" si="93"/>
        <v>231750</v>
      </c>
      <c r="O877" t="s">
        <v>19</v>
      </c>
      <c r="P877" t="str">
        <f t="shared" si="94"/>
        <v>Anglophone</v>
      </c>
      <c r="Q877" t="s">
        <v>47</v>
      </c>
      <c r="R877" t="str">
        <f t="shared" si="97"/>
        <v>North Central</v>
      </c>
      <c r="S877" t="s">
        <v>63</v>
      </c>
      <c r="T877" t="str">
        <f t="shared" si="95"/>
        <v>Dec</v>
      </c>
      <c r="U877" t="str">
        <f t="shared" si="96"/>
        <v>Q4</v>
      </c>
      <c r="V877">
        <v>2019</v>
      </c>
    </row>
    <row r="878" spans="1:22">
      <c r="A878">
        <v>10977</v>
      </c>
      <c r="B878" t="s">
        <v>22</v>
      </c>
      <c r="C878">
        <f>1/COUNTIFS(SalesTable[SALES_REP],SalesTable[[#This Row],[SALES_REP]])</f>
        <v>8.4745762711864406E-3</v>
      </c>
      <c r="D878" t="s">
        <v>23</v>
      </c>
      <c r="E878" t="s">
        <v>24</v>
      </c>
      <c r="F878" t="str">
        <f t="shared" si="91"/>
        <v>Budweiser</v>
      </c>
      <c r="G878">
        <f>1/COUNTIFS(SalesTable[[BRANDS ]],SalesTable[[#This Row],[BRANDS ]])</f>
        <v>6.6666666666666671E-3</v>
      </c>
      <c r="H878">
        <v>250</v>
      </c>
      <c r="I878">
        <v>500</v>
      </c>
      <c r="J878">
        <v>919</v>
      </c>
      <c r="K878">
        <v>459500</v>
      </c>
      <c r="L878">
        <v>229750</v>
      </c>
      <c r="M878">
        <f t="shared" si="92"/>
        <v>0.5</v>
      </c>
      <c r="N878">
        <f t="shared" si="93"/>
        <v>689250</v>
      </c>
      <c r="O878" t="s">
        <v>25</v>
      </c>
      <c r="P878" t="str">
        <f t="shared" si="94"/>
        <v>Anglophone</v>
      </c>
      <c r="Q878" t="s">
        <v>20</v>
      </c>
      <c r="R878" t="str">
        <f t="shared" si="97"/>
        <v>South East</v>
      </c>
      <c r="S878" t="s">
        <v>21</v>
      </c>
      <c r="T878" t="str">
        <f t="shared" si="95"/>
        <v>Jan</v>
      </c>
      <c r="U878" t="str">
        <f t="shared" si="96"/>
        <v>Q1</v>
      </c>
      <c r="V878">
        <v>2019</v>
      </c>
    </row>
    <row r="879" spans="1:22">
      <c r="A879">
        <v>10978</v>
      </c>
      <c r="B879" t="s">
        <v>64</v>
      </c>
      <c r="C879">
        <f>1/COUNTIFS(SalesTable[SALES_REP],SalesTable[[#This Row],[SALES_REP]])</f>
        <v>1.4492753623188406E-2</v>
      </c>
      <c r="D879" t="s">
        <v>65</v>
      </c>
      <c r="E879" t="s">
        <v>30</v>
      </c>
      <c r="F879" t="str">
        <f t="shared" si="91"/>
        <v>Castle Lite</v>
      </c>
      <c r="G879">
        <f>1/COUNTIFS(SalesTable[[BRANDS ]],SalesTable[[#This Row],[BRANDS ]])</f>
        <v>6.6666666666666671E-3</v>
      </c>
      <c r="H879">
        <v>180</v>
      </c>
      <c r="I879">
        <v>450</v>
      </c>
      <c r="J879">
        <v>830</v>
      </c>
      <c r="K879">
        <v>373500</v>
      </c>
      <c r="L879">
        <v>224100</v>
      </c>
      <c r="M879">
        <f t="shared" si="92"/>
        <v>0.6</v>
      </c>
      <c r="N879">
        <f t="shared" si="93"/>
        <v>597600</v>
      </c>
      <c r="O879" t="s">
        <v>31</v>
      </c>
      <c r="P879" t="str">
        <f t="shared" si="94"/>
        <v>Francophone</v>
      </c>
      <c r="Q879" t="s">
        <v>26</v>
      </c>
      <c r="R879" t="str">
        <f t="shared" si="97"/>
        <v>West</v>
      </c>
      <c r="S879" t="s">
        <v>27</v>
      </c>
      <c r="T879" t="str">
        <f t="shared" si="95"/>
        <v>Feb</v>
      </c>
      <c r="U879" t="str">
        <f t="shared" si="96"/>
        <v>Q1</v>
      </c>
      <c r="V879">
        <v>2018</v>
      </c>
    </row>
    <row r="880" spans="1:22">
      <c r="A880">
        <v>10979</v>
      </c>
      <c r="B880" t="s">
        <v>34</v>
      </c>
      <c r="C880">
        <f>1/COUNTIFS(SalesTable[SALES_REP],SalesTable[[#This Row],[SALES_REP]])</f>
        <v>5.3763440860215058E-3</v>
      </c>
      <c r="D880" t="s">
        <v>35</v>
      </c>
      <c r="E880" t="s">
        <v>36</v>
      </c>
      <c r="F880" t="str">
        <f t="shared" si="91"/>
        <v>Eagle Lager</v>
      </c>
      <c r="G880">
        <f>1/COUNTIFS(SalesTable[[BRANDS ]],SalesTable[[#This Row],[BRANDS ]])</f>
        <v>6.6666666666666671E-3</v>
      </c>
      <c r="H880">
        <v>170</v>
      </c>
      <c r="I880">
        <v>250</v>
      </c>
      <c r="J880">
        <v>874</v>
      </c>
      <c r="K880">
        <v>218500</v>
      </c>
      <c r="L880">
        <v>69920</v>
      </c>
      <c r="M880">
        <f t="shared" si="92"/>
        <v>0.32</v>
      </c>
      <c r="N880">
        <f t="shared" si="93"/>
        <v>288420</v>
      </c>
      <c r="O880" t="s">
        <v>37</v>
      </c>
      <c r="P880" t="str">
        <f t="shared" si="94"/>
        <v>Francophone</v>
      </c>
      <c r="Q880" t="s">
        <v>32</v>
      </c>
      <c r="R880" t="str">
        <f t="shared" si="97"/>
        <v>South South</v>
      </c>
      <c r="S880" t="s">
        <v>33</v>
      </c>
      <c r="T880" t="str">
        <f t="shared" si="95"/>
        <v>Mar</v>
      </c>
      <c r="U880" t="str">
        <f t="shared" si="96"/>
        <v>Q1</v>
      </c>
      <c r="V880">
        <v>2018</v>
      </c>
    </row>
    <row r="881" spans="1:22">
      <c r="A881">
        <v>10980</v>
      </c>
      <c r="B881" t="s">
        <v>28</v>
      </c>
      <c r="C881">
        <f>1/COUNTIFS(SalesTable[SALES_REP],SalesTable[[#This Row],[SALES_REP]])</f>
        <v>9.3457943925233638E-3</v>
      </c>
      <c r="D881" t="s">
        <v>29</v>
      </c>
      <c r="E881" t="s">
        <v>42</v>
      </c>
      <c r="F881" t="str">
        <f t="shared" si="91"/>
        <v>Hero</v>
      </c>
      <c r="G881">
        <f>1/COUNTIFS(SalesTable[[BRANDS ]],SalesTable[[#This Row],[BRANDS ]])</f>
        <v>6.7114093959731542E-3</v>
      </c>
      <c r="H881">
        <v>150</v>
      </c>
      <c r="I881">
        <v>200</v>
      </c>
      <c r="J881">
        <v>954</v>
      </c>
      <c r="K881">
        <v>190800</v>
      </c>
      <c r="L881">
        <v>47700</v>
      </c>
      <c r="M881">
        <f t="shared" si="92"/>
        <v>0.25</v>
      </c>
      <c r="N881">
        <f t="shared" si="93"/>
        <v>238500</v>
      </c>
      <c r="O881" t="s">
        <v>43</v>
      </c>
      <c r="P881" t="str">
        <f t="shared" si="94"/>
        <v>Francophone</v>
      </c>
      <c r="Q881" t="s">
        <v>38</v>
      </c>
      <c r="R881" t="str">
        <f t="shared" si="97"/>
        <v>North West</v>
      </c>
      <c r="S881" t="s">
        <v>39</v>
      </c>
      <c r="T881" t="str">
        <f t="shared" si="95"/>
        <v>Apr</v>
      </c>
      <c r="U881" t="str">
        <f t="shared" si="96"/>
        <v>Q2</v>
      </c>
      <c r="V881">
        <v>2017</v>
      </c>
    </row>
    <row r="882" spans="1:22">
      <c r="A882">
        <v>10981</v>
      </c>
      <c r="B882" t="s">
        <v>16</v>
      </c>
      <c r="C882">
        <f>1/COUNTIFS(SalesTable[SALES_REP],SalesTable[[#This Row],[SALES_REP]])</f>
        <v>7.3529411764705881E-3</v>
      </c>
      <c r="D882" t="s">
        <v>17</v>
      </c>
      <c r="E882" t="s">
        <v>46</v>
      </c>
      <c r="F882" t="str">
        <f t="shared" si="91"/>
        <v>Beta Malt</v>
      </c>
      <c r="G882">
        <f>1/COUNTIFS(SalesTable[[BRANDS ]],SalesTable[[#This Row],[BRANDS ]])</f>
        <v>6.7114093959731542E-3</v>
      </c>
      <c r="H882">
        <v>80</v>
      </c>
      <c r="I882">
        <v>150</v>
      </c>
      <c r="J882">
        <v>919</v>
      </c>
      <c r="K882">
        <v>137850</v>
      </c>
      <c r="L882">
        <v>64330</v>
      </c>
      <c r="M882">
        <f t="shared" si="92"/>
        <v>0.46666666666666667</v>
      </c>
      <c r="N882">
        <f t="shared" si="93"/>
        <v>202180</v>
      </c>
      <c r="O882" t="s">
        <v>19</v>
      </c>
      <c r="P882" t="str">
        <f t="shared" si="94"/>
        <v>Anglophone</v>
      </c>
      <c r="Q882" t="s">
        <v>44</v>
      </c>
      <c r="R882" t="str">
        <f t="shared" si="97"/>
        <v>North Central</v>
      </c>
      <c r="S882" t="s">
        <v>45</v>
      </c>
      <c r="T882" t="str">
        <f t="shared" si="95"/>
        <v>May</v>
      </c>
      <c r="U882" t="str">
        <f t="shared" si="96"/>
        <v>Q2</v>
      </c>
      <c r="V882">
        <v>2017</v>
      </c>
    </row>
    <row r="883" spans="1:22">
      <c r="A883">
        <v>10982</v>
      </c>
      <c r="B883" t="s">
        <v>40</v>
      </c>
      <c r="C883">
        <f>1/COUNTIFS(SalesTable[SALES_REP],SalesTable[[#This Row],[SALES_REP]])</f>
        <v>9.3457943925233638E-3</v>
      </c>
      <c r="D883" t="s">
        <v>41</v>
      </c>
      <c r="E883" t="s">
        <v>51</v>
      </c>
      <c r="F883" t="str">
        <f t="shared" si="91"/>
        <v>Grand Malt</v>
      </c>
      <c r="G883">
        <f>1/COUNTIFS(SalesTable[[BRANDS ]],SalesTable[[#This Row],[BRANDS ]])</f>
        <v>6.7114093959731542E-3</v>
      </c>
      <c r="H883">
        <v>90</v>
      </c>
      <c r="I883">
        <v>150</v>
      </c>
      <c r="J883">
        <v>796</v>
      </c>
      <c r="K883">
        <v>119400</v>
      </c>
      <c r="L883">
        <v>47760</v>
      </c>
      <c r="M883">
        <f t="shared" si="92"/>
        <v>0.4</v>
      </c>
      <c r="N883">
        <f t="shared" si="93"/>
        <v>167160</v>
      </c>
      <c r="O883" t="s">
        <v>25</v>
      </c>
      <c r="P883" t="str">
        <f t="shared" si="94"/>
        <v>Anglophone</v>
      </c>
      <c r="Q883" t="s">
        <v>47</v>
      </c>
      <c r="R883" t="str">
        <f t="shared" si="97"/>
        <v>North Central</v>
      </c>
      <c r="S883" t="s">
        <v>48</v>
      </c>
      <c r="T883" t="str">
        <f t="shared" si="95"/>
        <v>Jun</v>
      </c>
      <c r="U883" t="str">
        <f t="shared" si="96"/>
        <v>Q2</v>
      </c>
      <c r="V883">
        <v>2017</v>
      </c>
    </row>
    <row r="884" spans="1:22">
      <c r="A884">
        <v>10983</v>
      </c>
      <c r="B884" t="s">
        <v>57</v>
      </c>
      <c r="C884">
        <f>1/COUNTIFS(SalesTable[SALES_REP],SalesTable[[#This Row],[SALES_REP]])</f>
        <v>2.0408163265306121E-2</v>
      </c>
      <c r="D884" t="s">
        <v>58</v>
      </c>
      <c r="E884" t="s">
        <v>18</v>
      </c>
      <c r="F884" t="str">
        <f t="shared" si="91"/>
        <v>Trophy</v>
      </c>
      <c r="G884">
        <f>1/COUNTIFS(SalesTable[[BRANDS ]],SalesTable[[#This Row],[BRANDS ]])</f>
        <v>6.6666666666666671E-3</v>
      </c>
      <c r="H884">
        <v>150</v>
      </c>
      <c r="I884">
        <v>200</v>
      </c>
      <c r="J884">
        <v>773</v>
      </c>
      <c r="K884">
        <v>154600</v>
      </c>
      <c r="L884">
        <v>38650</v>
      </c>
      <c r="M884">
        <f t="shared" si="92"/>
        <v>0.25</v>
      </c>
      <c r="N884">
        <f t="shared" si="93"/>
        <v>193250</v>
      </c>
      <c r="O884" t="s">
        <v>31</v>
      </c>
      <c r="P884" t="str">
        <f t="shared" si="94"/>
        <v>Francophone</v>
      </c>
      <c r="Q884" t="s">
        <v>20</v>
      </c>
      <c r="R884" t="str">
        <f t="shared" si="97"/>
        <v>South East</v>
      </c>
      <c r="S884" t="s">
        <v>52</v>
      </c>
      <c r="T884" t="str">
        <f t="shared" si="95"/>
        <v>Jul</v>
      </c>
      <c r="U884" t="str">
        <f t="shared" si="96"/>
        <v>Q3</v>
      </c>
      <c r="V884">
        <v>2017</v>
      </c>
    </row>
    <row r="885" spans="1:22">
      <c r="A885">
        <v>10984</v>
      </c>
      <c r="B885" t="s">
        <v>22</v>
      </c>
      <c r="C885">
        <f>1/COUNTIFS(SalesTable[SALES_REP],SalesTable[[#This Row],[SALES_REP]])</f>
        <v>8.4745762711864406E-3</v>
      </c>
      <c r="D885" t="s">
        <v>23</v>
      </c>
      <c r="E885" t="s">
        <v>24</v>
      </c>
      <c r="F885" t="str">
        <f t="shared" si="91"/>
        <v>Budweiser</v>
      </c>
      <c r="G885">
        <f>1/COUNTIFS(SalesTable[[BRANDS ]],SalesTable[[#This Row],[BRANDS ]])</f>
        <v>6.6666666666666671E-3</v>
      </c>
      <c r="H885">
        <v>250</v>
      </c>
      <c r="I885">
        <v>500</v>
      </c>
      <c r="J885">
        <v>891</v>
      </c>
      <c r="K885">
        <v>445500</v>
      </c>
      <c r="L885">
        <v>222750</v>
      </c>
      <c r="M885">
        <f t="shared" si="92"/>
        <v>0.5</v>
      </c>
      <c r="N885">
        <f t="shared" si="93"/>
        <v>668250</v>
      </c>
      <c r="O885" t="s">
        <v>37</v>
      </c>
      <c r="P885" t="str">
        <f t="shared" si="94"/>
        <v>Francophone</v>
      </c>
      <c r="Q885" t="s">
        <v>26</v>
      </c>
      <c r="R885" t="str">
        <f t="shared" si="97"/>
        <v>West</v>
      </c>
      <c r="S885" t="s">
        <v>53</v>
      </c>
      <c r="T885" t="str">
        <f t="shared" si="95"/>
        <v>Aug</v>
      </c>
      <c r="U885" t="str">
        <f t="shared" si="96"/>
        <v>Q3</v>
      </c>
      <c r="V885">
        <v>2018</v>
      </c>
    </row>
    <row r="886" spans="1:22">
      <c r="A886">
        <v>10985</v>
      </c>
      <c r="B886" t="s">
        <v>22</v>
      </c>
      <c r="C886">
        <f>1/COUNTIFS(SalesTable[SALES_REP],SalesTable[[#This Row],[SALES_REP]])</f>
        <v>8.4745762711864406E-3</v>
      </c>
      <c r="D886" t="s">
        <v>23</v>
      </c>
      <c r="E886" t="s">
        <v>30</v>
      </c>
      <c r="F886" t="str">
        <f t="shared" si="91"/>
        <v>Castle Lite</v>
      </c>
      <c r="G886">
        <f>1/COUNTIFS(SalesTable[[BRANDS ]],SalesTable[[#This Row],[BRANDS ]])</f>
        <v>6.6666666666666671E-3</v>
      </c>
      <c r="H886">
        <v>180</v>
      </c>
      <c r="I886">
        <v>450</v>
      </c>
      <c r="J886">
        <v>778</v>
      </c>
      <c r="K886">
        <v>350100</v>
      </c>
      <c r="L886">
        <v>210060</v>
      </c>
      <c r="M886">
        <f t="shared" si="92"/>
        <v>0.6</v>
      </c>
      <c r="N886">
        <f t="shared" si="93"/>
        <v>560160</v>
      </c>
      <c r="O886" t="s">
        <v>43</v>
      </c>
      <c r="P886" t="str">
        <f t="shared" si="94"/>
        <v>Francophone</v>
      </c>
      <c r="Q886" t="s">
        <v>32</v>
      </c>
      <c r="R886" t="str">
        <f t="shared" si="97"/>
        <v>South South</v>
      </c>
      <c r="S886" t="s">
        <v>56</v>
      </c>
      <c r="T886" t="str">
        <f t="shared" si="95"/>
        <v>Sep</v>
      </c>
      <c r="U886" t="str">
        <f t="shared" si="96"/>
        <v>Q3</v>
      </c>
      <c r="V886">
        <v>2017</v>
      </c>
    </row>
    <row r="887" spans="1:22">
      <c r="A887">
        <v>10986</v>
      </c>
      <c r="B887" t="s">
        <v>66</v>
      </c>
      <c r="C887">
        <f>1/COUNTIFS(SalesTable[SALES_REP],SalesTable[[#This Row],[SALES_REP]])</f>
        <v>1.4492753623188406E-2</v>
      </c>
      <c r="D887" t="s">
        <v>67</v>
      </c>
      <c r="E887" t="s">
        <v>36</v>
      </c>
      <c r="F887" t="str">
        <f t="shared" si="91"/>
        <v>Eagle Lager</v>
      </c>
      <c r="G887">
        <f>1/COUNTIFS(SalesTable[[BRANDS ]],SalesTable[[#This Row],[BRANDS ]])</f>
        <v>6.6666666666666671E-3</v>
      </c>
      <c r="H887">
        <v>170</v>
      </c>
      <c r="I887">
        <v>250</v>
      </c>
      <c r="J887">
        <v>950</v>
      </c>
      <c r="K887">
        <v>237500</v>
      </c>
      <c r="L887">
        <v>76000</v>
      </c>
      <c r="M887">
        <f t="shared" si="92"/>
        <v>0.32</v>
      </c>
      <c r="N887">
        <f t="shared" si="93"/>
        <v>313500</v>
      </c>
      <c r="O887" t="s">
        <v>19</v>
      </c>
      <c r="P887" t="str">
        <f t="shared" si="94"/>
        <v>Anglophone</v>
      </c>
      <c r="Q887" t="s">
        <v>38</v>
      </c>
      <c r="R887" t="str">
        <f t="shared" si="97"/>
        <v>North West</v>
      </c>
      <c r="S887" t="s">
        <v>59</v>
      </c>
      <c r="T887" t="str">
        <f t="shared" si="95"/>
        <v>Oct</v>
      </c>
      <c r="U887" t="str">
        <f t="shared" si="96"/>
        <v>Q4</v>
      </c>
      <c r="V887">
        <v>2018</v>
      </c>
    </row>
    <row r="888" spans="1:22">
      <c r="A888">
        <v>10987</v>
      </c>
      <c r="B888" t="s">
        <v>34</v>
      </c>
      <c r="C888">
        <f>1/COUNTIFS(SalesTable[SALES_REP],SalesTable[[#This Row],[SALES_REP]])</f>
        <v>5.3763440860215058E-3</v>
      </c>
      <c r="D888" t="s">
        <v>35</v>
      </c>
      <c r="E888" t="s">
        <v>42</v>
      </c>
      <c r="F888" t="str">
        <f t="shared" si="91"/>
        <v>Hero</v>
      </c>
      <c r="G888">
        <f>1/COUNTIFS(SalesTable[[BRANDS ]],SalesTable[[#This Row],[BRANDS ]])</f>
        <v>6.7114093959731542E-3</v>
      </c>
      <c r="H888">
        <v>150</v>
      </c>
      <c r="I888">
        <v>200</v>
      </c>
      <c r="J888">
        <v>840</v>
      </c>
      <c r="K888">
        <v>168000</v>
      </c>
      <c r="L888">
        <v>42000</v>
      </c>
      <c r="M888">
        <f t="shared" si="92"/>
        <v>0.25</v>
      </c>
      <c r="N888">
        <f t="shared" si="93"/>
        <v>210000</v>
      </c>
      <c r="O888" t="s">
        <v>25</v>
      </c>
      <c r="P888" t="str">
        <f t="shared" si="94"/>
        <v>Anglophone</v>
      </c>
      <c r="Q888" t="s">
        <v>44</v>
      </c>
      <c r="R888" t="str">
        <f t="shared" si="97"/>
        <v>North Central</v>
      </c>
      <c r="S888" t="s">
        <v>62</v>
      </c>
      <c r="T888" t="str">
        <f t="shared" si="95"/>
        <v>Nov</v>
      </c>
      <c r="U888" t="str">
        <f t="shared" si="96"/>
        <v>Q4</v>
      </c>
      <c r="V888">
        <v>2017</v>
      </c>
    </row>
    <row r="889" spans="1:22">
      <c r="A889">
        <v>10988</v>
      </c>
      <c r="B889" t="s">
        <v>54</v>
      </c>
      <c r="C889">
        <f>1/COUNTIFS(SalesTable[SALES_REP],SalesTable[[#This Row],[SALES_REP]])</f>
        <v>1.2658227848101266E-2</v>
      </c>
      <c r="D889" t="s">
        <v>55</v>
      </c>
      <c r="E889" t="s">
        <v>46</v>
      </c>
      <c r="F889" t="str">
        <f t="shared" si="91"/>
        <v>Beta Malt</v>
      </c>
      <c r="G889">
        <f>1/COUNTIFS(SalesTable[[BRANDS ]],SalesTable[[#This Row],[BRANDS ]])</f>
        <v>6.7114093959731542E-3</v>
      </c>
      <c r="H889">
        <v>80</v>
      </c>
      <c r="I889">
        <v>150</v>
      </c>
      <c r="J889">
        <v>821</v>
      </c>
      <c r="K889">
        <v>123150</v>
      </c>
      <c r="L889">
        <v>57470</v>
      </c>
      <c r="M889">
        <f t="shared" si="92"/>
        <v>0.46666666666666667</v>
      </c>
      <c r="N889">
        <f t="shared" si="93"/>
        <v>180620</v>
      </c>
      <c r="O889" t="s">
        <v>31</v>
      </c>
      <c r="P889" t="str">
        <f t="shared" si="94"/>
        <v>Francophone</v>
      </c>
      <c r="Q889" t="s">
        <v>47</v>
      </c>
      <c r="R889" t="str">
        <f t="shared" si="97"/>
        <v>North Central</v>
      </c>
      <c r="S889" t="s">
        <v>63</v>
      </c>
      <c r="T889" t="str">
        <f t="shared" si="95"/>
        <v>Dec</v>
      </c>
      <c r="U889" t="str">
        <f t="shared" si="96"/>
        <v>Q4</v>
      </c>
      <c r="V889">
        <v>2017</v>
      </c>
    </row>
    <row r="890" spans="1:22">
      <c r="A890">
        <v>10989</v>
      </c>
      <c r="B890" t="s">
        <v>66</v>
      </c>
      <c r="C890">
        <f>1/COUNTIFS(SalesTable[SALES_REP],SalesTable[[#This Row],[SALES_REP]])</f>
        <v>1.4492753623188406E-2</v>
      </c>
      <c r="D890" t="s">
        <v>67</v>
      </c>
      <c r="E890" t="s">
        <v>51</v>
      </c>
      <c r="F890" t="str">
        <f t="shared" si="91"/>
        <v>Grand Malt</v>
      </c>
      <c r="G890">
        <f>1/COUNTIFS(SalesTable[[BRANDS ]],SalesTable[[#This Row],[BRANDS ]])</f>
        <v>6.7114093959731542E-3</v>
      </c>
      <c r="H890">
        <v>90</v>
      </c>
      <c r="I890">
        <v>150</v>
      </c>
      <c r="J890">
        <v>720</v>
      </c>
      <c r="K890">
        <v>108000</v>
      </c>
      <c r="L890">
        <v>43200</v>
      </c>
      <c r="M890">
        <f t="shared" si="92"/>
        <v>0.4</v>
      </c>
      <c r="N890">
        <f t="shared" si="93"/>
        <v>151200</v>
      </c>
      <c r="O890" t="s">
        <v>37</v>
      </c>
      <c r="P890" t="str">
        <f t="shared" si="94"/>
        <v>Francophone</v>
      </c>
      <c r="Q890" t="s">
        <v>20</v>
      </c>
      <c r="R890" t="str">
        <f t="shared" si="97"/>
        <v>South East</v>
      </c>
      <c r="S890" t="s">
        <v>21</v>
      </c>
      <c r="T890" t="str">
        <f t="shared" si="95"/>
        <v>Jan</v>
      </c>
      <c r="U890" t="str">
        <f t="shared" si="96"/>
        <v>Q1</v>
      </c>
      <c r="V890">
        <v>2017</v>
      </c>
    </row>
    <row r="891" spans="1:22">
      <c r="A891">
        <v>10990</v>
      </c>
      <c r="B891" t="s">
        <v>28</v>
      </c>
      <c r="C891">
        <f>1/COUNTIFS(SalesTable[SALES_REP],SalesTable[[#This Row],[SALES_REP]])</f>
        <v>9.3457943925233638E-3</v>
      </c>
      <c r="D891" t="s">
        <v>29</v>
      </c>
      <c r="E891" t="s">
        <v>18</v>
      </c>
      <c r="F891" t="str">
        <f t="shared" si="91"/>
        <v>Trophy</v>
      </c>
      <c r="G891">
        <f>1/COUNTIFS(SalesTable[[BRANDS ]],SalesTable[[#This Row],[BRANDS ]])</f>
        <v>6.6666666666666671E-3</v>
      </c>
      <c r="H891">
        <v>150</v>
      </c>
      <c r="I891">
        <v>200</v>
      </c>
      <c r="J891">
        <v>706</v>
      </c>
      <c r="K891">
        <v>141200</v>
      </c>
      <c r="L891">
        <v>35300</v>
      </c>
      <c r="M891">
        <f t="shared" si="92"/>
        <v>0.25</v>
      </c>
      <c r="N891">
        <f t="shared" si="93"/>
        <v>176500</v>
      </c>
      <c r="O891" t="s">
        <v>43</v>
      </c>
      <c r="P891" t="str">
        <f t="shared" si="94"/>
        <v>Francophone</v>
      </c>
      <c r="Q891" t="s">
        <v>26</v>
      </c>
      <c r="R891" t="str">
        <f t="shared" si="97"/>
        <v>West</v>
      </c>
      <c r="S891" t="s">
        <v>27</v>
      </c>
      <c r="T891" t="str">
        <f t="shared" si="95"/>
        <v>Feb</v>
      </c>
      <c r="U891" t="str">
        <f t="shared" si="96"/>
        <v>Q1</v>
      </c>
      <c r="V891">
        <v>2019</v>
      </c>
    </row>
    <row r="892" spans="1:22">
      <c r="A892">
        <v>10991</v>
      </c>
      <c r="B892" t="s">
        <v>22</v>
      </c>
      <c r="C892">
        <f>1/COUNTIFS(SalesTable[SALES_REP],SalesTable[[#This Row],[SALES_REP]])</f>
        <v>8.4745762711864406E-3</v>
      </c>
      <c r="D892" t="s">
        <v>23</v>
      </c>
      <c r="E892" t="s">
        <v>24</v>
      </c>
      <c r="F892" t="str">
        <f t="shared" si="91"/>
        <v>Budweiser</v>
      </c>
      <c r="G892">
        <f>1/COUNTIFS(SalesTable[[BRANDS ]],SalesTable[[#This Row],[BRANDS ]])</f>
        <v>6.6666666666666671E-3</v>
      </c>
      <c r="H892">
        <v>250</v>
      </c>
      <c r="I892">
        <v>500</v>
      </c>
      <c r="J892">
        <v>827</v>
      </c>
      <c r="K892">
        <v>413500</v>
      </c>
      <c r="L892">
        <v>206750</v>
      </c>
      <c r="M892">
        <f t="shared" si="92"/>
        <v>0.5</v>
      </c>
      <c r="N892">
        <f t="shared" si="93"/>
        <v>620250</v>
      </c>
      <c r="O892" t="s">
        <v>19</v>
      </c>
      <c r="P892" t="str">
        <f t="shared" si="94"/>
        <v>Anglophone</v>
      </c>
      <c r="Q892" t="s">
        <v>32</v>
      </c>
      <c r="R892" t="str">
        <f t="shared" si="97"/>
        <v>South South</v>
      </c>
      <c r="S892" t="s">
        <v>33</v>
      </c>
      <c r="T892" t="str">
        <f t="shared" si="95"/>
        <v>Mar</v>
      </c>
      <c r="U892" t="str">
        <f t="shared" si="96"/>
        <v>Q1</v>
      </c>
      <c r="V892">
        <v>2018</v>
      </c>
    </row>
    <row r="893" spans="1:22">
      <c r="A893">
        <v>10992</v>
      </c>
      <c r="B893" t="s">
        <v>28</v>
      </c>
      <c r="C893">
        <f>1/COUNTIFS(SalesTable[SALES_REP],SalesTable[[#This Row],[SALES_REP]])</f>
        <v>9.3457943925233638E-3</v>
      </c>
      <c r="D893" t="s">
        <v>29</v>
      </c>
      <c r="E893" t="s">
        <v>30</v>
      </c>
      <c r="F893" t="str">
        <f t="shared" si="91"/>
        <v>Castle Lite</v>
      </c>
      <c r="G893">
        <f>1/COUNTIFS(SalesTable[[BRANDS ]],SalesTable[[#This Row],[BRANDS ]])</f>
        <v>6.6666666666666671E-3</v>
      </c>
      <c r="H893">
        <v>180</v>
      </c>
      <c r="I893">
        <v>450</v>
      </c>
      <c r="J893">
        <v>792</v>
      </c>
      <c r="K893">
        <v>356400</v>
      </c>
      <c r="L893">
        <v>213840</v>
      </c>
      <c r="M893">
        <f t="shared" si="92"/>
        <v>0.6</v>
      </c>
      <c r="N893">
        <f t="shared" si="93"/>
        <v>570240</v>
      </c>
      <c r="O893" t="s">
        <v>25</v>
      </c>
      <c r="P893" t="str">
        <f t="shared" si="94"/>
        <v>Anglophone</v>
      </c>
      <c r="Q893" t="s">
        <v>38</v>
      </c>
      <c r="R893" t="str">
        <f t="shared" si="97"/>
        <v>North West</v>
      </c>
      <c r="S893" t="s">
        <v>39</v>
      </c>
      <c r="T893" t="str">
        <f t="shared" si="95"/>
        <v>Apr</v>
      </c>
      <c r="U893" t="str">
        <f t="shared" si="96"/>
        <v>Q2</v>
      </c>
      <c r="V893">
        <v>2017</v>
      </c>
    </row>
    <row r="894" spans="1:22">
      <c r="A894">
        <v>10993</v>
      </c>
      <c r="B894" t="s">
        <v>49</v>
      </c>
      <c r="C894">
        <f>1/COUNTIFS(SalesTable[SALES_REP],SalesTable[[#This Row],[SALES_REP]])</f>
        <v>1.7241379310344827E-2</v>
      </c>
      <c r="D894" t="s">
        <v>50</v>
      </c>
      <c r="E894" t="s">
        <v>36</v>
      </c>
      <c r="F894" t="str">
        <f t="shared" si="91"/>
        <v>Eagle Lager</v>
      </c>
      <c r="G894">
        <f>1/COUNTIFS(SalesTable[[BRANDS ]],SalesTable[[#This Row],[BRANDS ]])</f>
        <v>6.6666666666666671E-3</v>
      </c>
      <c r="H894">
        <v>170</v>
      </c>
      <c r="I894">
        <v>250</v>
      </c>
      <c r="J894">
        <v>885</v>
      </c>
      <c r="K894">
        <v>221250</v>
      </c>
      <c r="L894">
        <v>70800</v>
      </c>
      <c r="M894">
        <f t="shared" si="92"/>
        <v>0.32</v>
      </c>
      <c r="N894">
        <f t="shared" si="93"/>
        <v>292050</v>
      </c>
      <c r="O894" t="s">
        <v>31</v>
      </c>
      <c r="P894" t="str">
        <f t="shared" si="94"/>
        <v>Francophone</v>
      </c>
      <c r="Q894" t="s">
        <v>44</v>
      </c>
      <c r="R894" t="str">
        <f t="shared" si="97"/>
        <v>North Central</v>
      </c>
      <c r="S894" t="s">
        <v>45</v>
      </c>
      <c r="T894" t="str">
        <f t="shared" si="95"/>
        <v>May</v>
      </c>
      <c r="U894" t="str">
        <f t="shared" si="96"/>
        <v>Q2</v>
      </c>
      <c r="V894">
        <v>2017</v>
      </c>
    </row>
    <row r="895" spans="1:22">
      <c r="A895">
        <v>10994</v>
      </c>
      <c r="B895" t="s">
        <v>40</v>
      </c>
      <c r="C895">
        <f>1/COUNTIFS(SalesTable[SALES_REP],SalesTable[[#This Row],[SALES_REP]])</f>
        <v>9.3457943925233638E-3</v>
      </c>
      <c r="D895" t="s">
        <v>41</v>
      </c>
      <c r="E895" t="s">
        <v>42</v>
      </c>
      <c r="F895" t="str">
        <f t="shared" si="91"/>
        <v>Hero</v>
      </c>
      <c r="G895">
        <f>1/COUNTIFS(SalesTable[[BRANDS ]],SalesTable[[#This Row],[BRANDS ]])</f>
        <v>6.7114093959731542E-3</v>
      </c>
      <c r="H895">
        <v>150</v>
      </c>
      <c r="I895">
        <v>200</v>
      </c>
      <c r="J895">
        <v>973</v>
      </c>
      <c r="K895">
        <v>194600</v>
      </c>
      <c r="L895">
        <v>48650</v>
      </c>
      <c r="M895">
        <f t="shared" si="92"/>
        <v>0.25</v>
      </c>
      <c r="N895">
        <f t="shared" si="93"/>
        <v>243250</v>
      </c>
      <c r="O895" t="s">
        <v>37</v>
      </c>
      <c r="P895" t="str">
        <f t="shared" si="94"/>
        <v>Francophone</v>
      </c>
      <c r="Q895" t="s">
        <v>47</v>
      </c>
      <c r="R895" t="str">
        <f t="shared" si="97"/>
        <v>North Central</v>
      </c>
      <c r="S895" t="s">
        <v>48</v>
      </c>
      <c r="T895" t="str">
        <f t="shared" si="95"/>
        <v>Jun</v>
      </c>
      <c r="U895" t="str">
        <f t="shared" si="96"/>
        <v>Q2</v>
      </c>
      <c r="V895">
        <v>2019</v>
      </c>
    </row>
    <row r="896" spans="1:22">
      <c r="A896">
        <v>10995</v>
      </c>
      <c r="B896" t="s">
        <v>16</v>
      </c>
      <c r="C896">
        <f>1/COUNTIFS(SalesTable[SALES_REP],SalesTable[[#This Row],[SALES_REP]])</f>
        <v>7.3529411764705881E-3</v>
      </c>
      <c r="D896" t="s">
        <v>17</v>
      </c>
      <c r="E896" t="s">
        <v>46</v>
      </c>
      <c r="F896" t="str">
        <f t="shared" si="91"/>
        <v>Beta Malt</v>
      </c>
      <c r="G896">
        <f>1/COUNTIFS(SalesTable[[BRANDS ]],SalesTable[[#This Row],[BRANDS ]])</f>
        <v>6.7114093959731542E-3</v>
      </c>
      <c r="H896">
        <v>80</v>
      </c>
      <c r="I896">
        <v>150</v>
      </c>
      <c r="J896">
        <v>977</v>
      </c>
      <c r="K896">
        <v>146550</v>
      </c>
      <c r="L896">
        <v>68390</v>
      </c>
      <c r="M896">
        <f t="shared" si="92"/>
        <v>0.46666666666666667</v>
      </c>
      <c r="N896">
        <f t="shared" si="93"/>
        <v>214940</v>
      </c>
      <c r="O896" t="s">
        <v>43</v>
      </c>
      <c r="P896" t="str">
        <f t="shared" si="94"/>
        <v>Francophone</v>
      </c>
      <c r="Q896" t="s">
        <v>20</v>
      </c>
      <c r="R896" t="str">
        <f t="shared" si="97"/>
        <v>South East</v>
      </c>
      <c r="S896" t="s">
        <v>52</v>
      </c>
      <c r="T896" t="str">
        <f t="shared" si="95"/>
        <v>Jul</v>
      </c>
      <c r="U896" t="str">
        <f t="shared" si="96"/>
        <v>Q3</v>
      </c>
      <c r="V896">
        <v>2017</v>
      </c>
    </row>
    <row r="897" spans="1:22">
      <c r="A897">
        <v>10996</v>
      </c>
      <c r="B897" t="s">
        <v>16</v>
      </c>
      <c r="C897">
        <f>1/COUNTIFS(SalesTable[SALES_REP],SalesTable[[#This Row],[SALES_REP]])</f>
        <v>7.3529411764705881E-3</v>
      </c>
      <c r="D897" t="s">
        <v>17</v>
      </c>
      <c r="E897" t="s">
        <v>51</v>
      </c>
      <c r="F897" t="str">
        <f t="shared" si="91"/>
        <v>Grand Malt</v>
      </c>
      <c r="G897">
        <f>1/COUNTIFS(SalesTable[[BRANDS ]],SalesTable[[#This Row],[BRANDS ]])</f>
        <v>6.7114093959731542E-3</v>
      </c>
      <c r="H897">
        <v>90</v>
      </c>
      <c r="I897">
        <v>150</v>
      </c>
      <c r="J897">
        <v>873</v>
      </c>
      <c r="K897">
        <v>130950</v>
      </c>
      <c r="L897">
        <v>52380</v>
      </c>
      <c r="M897">
        <f t="shared" si="92"/>
        <v>0.4</v>
      </c>
      <c r="N897">
        <f t="shared" si="93"/>
        <v>183330</v>
      </c>
      <c r="O897" t="s">
        <v>19</v>
      </c>
      <c r="P897" t="str">
        <f t="shared" si="94"/>
        <v>Anglophone</v>
      </c>
      <c r="Q897" t="s">
        <v>26</v>
      </c>
      <c r="R897" t="str">
        <f t="shared" si="97"/>
        <v>West</v>
      </c>
      <c r="S897" t="s">
        <v>53</v>
      </c>
      <c r="T897" t="str">
        <f t="shared" si="95"/>
        <v>Aug</v>
      </c>
      <c r="U897" t="str">
        <f t="shared" si="96"/>
        <v>Q3</v>
      </c>
      <c r="V897">
        <v>2019</v>
      </c>
    </row>
    <row r="898" spans="1:22">
      <c r="A898">
        <v>10997</v>
      </c>
      <c r="B898" t="s">
        <v>40</v>
      </c>
      <c r="C898">
        <f>1/COUNTIFS(SalesTable[SALES_REP],SalesTable[[#This Row],[SALES_REP]])</f>
        <v>9.3457943925233638E-3</v>
      </c>
      <c r="D898" t="s">
        <v>41</v>
      </c>
      <c r="E898" t="s">
        <v>18</v>
      </c>
      <c r="F898" t="str">
        <f t="shared" ref="F898:F961" si="98">PROPER(E898)</f>
        <v>Trophy</v>
      </c>
      <c r="G898">
        <f>1/COUNTIFS(SalesTable[[BRANDS ]],SalesTable[[#This Row],[BRANDS ]])</f>
        <v>6.6666666666666671E-3</v>
      </c>
      <c r="H898">
        <v>150</v>
      </c>
      <c r="I898">
        <v>200</v>
      </c>
      <c r="J898">
        <v>932</v>
      </c>
      <c r="K898">
        <v>186400</v>
      </c>
      <c r="L898">
        <v>46600</v>
      </c>
      <c r="M898">
        <f t="shared" ref="M898:M961" si="99">L898/K898</f>
        <v>0.25</v>
      </c>
      <c r="N898">
        <f t="shared" ref="N898:N961" si="100">SUM(K898,L898)</f>
        <v>233000</v>
      </c>
      <c r="O898" t="s">
        <v>25</v>
      </c>
      <c r="P898" t="str">
        <f t="shared" ref="P898:P961" si="101">IF(O898 = "Ghana", "Anglophone", IF(O898= "Nigeria", "Anglophone", "Francophone"))</f>
        <v>Anglophone</v>
      </c>
      <c r="Q898" t="s">
        <v>32</v>
      </c>
      <c r="R898" t="str">
        <f t="shared" si="97"/>
        <v>South South</v>
      </c>
      <c r="S898" t="s">
        <v>56</v>
      </c>
      <c r="T898" t="str">
        <f t="shared" ref="T898:T961" si="102">LEFT(S898, 3)</f>
        <v>Sep</v>
      </c>
      <c r="U898" t="str">
        <f t="shared" ref="U898:U961" si="103">IF(S898="October","Q4",IF(S898="November","Q4",IF(S898="December","Q4",IF(S898="September", "Q3",IF(S898="August", "Q3", IF(S898="July", "Q3",IF(S898="June", "Q2",IF(S898="May", "Q2", IF(S898="April", "Q2","Q1")))))))))</f>
        <v>Q3</v>
      </c>
      <c r="V898">
        <v>2017</v>
      </c>
    </row>
    <row r="899" spans="1:22">
      <c r="A899">
        <v>10998</v>
      </c>
      <c r="B899" t="s">
        <v>16</v>
      </c>
      <c r="C899">
        <f>1/COUNTIFS(SalesTable[SALES_REP],SalesTable[[#This Row],[SALES_REP]])</f>
        <v>7.3529411764705881E-3</v>
      </c>
      <c r="D899" t="s">
        <v>17</v>
      </c>
      <c r="E899" t="s">
        <v>24</v>
      </c>
      <c r="F899" t="str">
        <f t="shared" si="98"/>
        <v>Budweiser</v>
      </c>
      <c r="G899">
        <f>1/COUNTIFS(SalesTable[[BRANDS ]],SalesTable[[#This Row],[BRANDS ]])</f>
        <v>6.6666666666666671E-3</v>
      </c>
      <c r="H899">
        <v>250</v>
      </c>
      <c r="I899">
        <v>500</v>
      </c>
      <c r="J899">
        <v>701</v>
      </c>
      <c r="K899">
        <v>350500</v>
      </c>
      <c r="L899">
        <v>175250</v>
      </c>
      <c r="M899">
        <f t="shared" si="99"/>
        <v>0.5</v>
      </c>
      <c r="N899">
        <f t="shared" si="100"/>
        <v>525750</v>
      </c>
      <c r="O899" t="s">
        <v>31</v>
      </c>
      <c r="P899" t="str">
        <f t="shared" si="101"/>
        <v>Francophone</v>
      </c>
      <c r="Q899" t="s">
        <v>38</v>
      </c>
      <c r="R899" t="str">
        <f t="shared" ref="R899:R962" si="104">IF(Q899="Southeast","South East",IF(Q899="west","West",IF(Q899="southsouth","South South",IF(Q899="northwest","North West",IF(Q899="northeast","North East","North Central")))))</f>
        <v>North West</v>
      </c>
      <c r="S899" t="s">
        <v>59</v>
      </c>
      <c r="T899" t="str">
        <f t="shared" si="102"/>
        <v>Oct</v>
      </c>
      <c r="U899" t="str">
        <f t="shared" si="103"/>
        <v>Q4</v>
      </c>
      <c r="V899">
        <v>2018</v>
      </c>
    </row>
    <row r="900" spans="1:22">
      <c r="A900">
        <v>10999</v>
      </c>
      <c r="B900" t="s">
        <v>22</v>
      </c>
      <c r="C900">
        <f>1/COUNTIFS(SalesTable[SALES_REP],SalesTable[[#This Row],[SALES_REP]])</f>
        <v>8.4745762711864406E-3</v>
      </c>
      <c r="D900" t="s">
        <v>23</v>
      </c>
      <c r="E900" t="s">
        <v>30</v>
      </c>
      <c r="F900" t="str">
        <f t="shared" si="98"/>
        <v>Castle Lite</v>
      </c>
      <c r="G900">
        <f>1/COUNTIFS(SalesTable[[BRANDS ]],SalesTable[[#This Row],[BRANDS ]])</f>
        <v>6.6666666666666671E-3</v>
      </c>
      <c r="H900">
        <v>180</v>
      </c>
      <c r="I900">
        <v>450</v>
      </c>
      <c r="J900">
        <v>977</v>
      </c>
      <c r="K900">
        <v>439650</v>
      </c>
      <c r="L900">
        <v>263790</v>
      </c>
      <c r="M900">
        <f t="shared" si="99"/>
        <v>0.6</v>
      </c>
      <c r="N900">
        <f t="shared" si="100"/>
        <v>703440</v>
      </c>
      <c r="O900" t="s">
        <v>37</v>
      </c>
      <c r="P900" t="str">
        <f t="shared" si="101"/>
        <v>Francophone</v>
      </c>
      <c r="Q900" t="s">
        <v>44</v>
      </c>
      <c r="R900" t="str">
        <f t="shared" si="104"/>
        <v>North Central</v>
      </c>
      <c r="S900" t="s">
        <v>62</v>
      </c>
      <c r="T900" t="str">
        <f t="shared" si="102"/>
        <v>Nov</v>
      </c>
      <c r="U900" t="str">
        <f t="shared" si="103"/>
        <v>Q4</v>
      </c>
      <c r="V900">
        <v>2017</v>
      </c>
    </row>
    <row r="901" spans="1:22">
      <c r="A901">
        <v>11000</v>
      </c>
      <c r="B901" t="s">
        <v>28</v>
      </c>
      <c r="C901">
        <f>1/COUNTIFS(SalesTable[SALES_REP],SalesTable[[#This Row],[SALES_REP]])</f>
        <v>9.3457943925233638E-3</v>
      </c>
      <c r="D901" t="s">
        <v>29</v>
      </c>
      <c r="E901" t="s">
        <v>36</v>
      </c>
      <c r="F901" t="str">
        <f t="shared" si="98"/>
        <v>Eagle Lager</v>
      </c>
      <c r="G901">
        <f>1/COUNTIFS(SalesTable[[BRANDS ]],SalesTable[[#This Row],[BRANDS ]])</f>
        <v>6.6666666666666671E-3</v>
      </c>
      <c r="H901">
        <v>170</v>
      </c>
      <c r="I901">
        <v>250</v>
      </c>
      <c r="J901">
        <v>977</v>
      </c>
      <c r="K901">
        <v>244250</v>
      </c>
      <c r="L901">
        <v>78160</v>
      </c>
      <c r="M901">
        <f t="shared" si="99"/>
        <v>0.32</v>
      </c>
      <c r="N901">
        <f t="shared" si="100"/>
        <v>322410</v>
      </c>
      <c r="O901" t="s">
        <v>43</v>
      </c>
      <c r="P901" t="str">
        <f t="shared" si="101"/>
        <v>Francophone</v>
      </c>
      <c r="Q901" t="s">
        <v>47</v>
      </c>
      <c r="R901" t="str">
        <f t="shared" si="104"/>
        <v>North Central</v>
      </c>
      <c r="S901" t="s">
        <v>63</v>
      </c>
      <c r="T901" t="str">
        <f t="shared" si="102"/>
        <v>Dec</v>
      </c>
      <c r="U901" t="str">
        <f t="shared" si="103"/>
        <v>Q4</v>
      </c>
      <c r="V901">
        <v>2017</v>
      </c>
    </row>
    <row r="902" spans="1:22">
      <c r="A902">
        <v>11001</v>
      </c>
      <c r="B902" t="s">
        <v>34</v>
      </c>
      <c r="C902">
        <f>1/COUNTIFS(SalesTable[SALES_REP],SalesTable[[#This Row],[SALES_REP]])</f>
        <v>5.3763440860215058E-3</v>
      </c>
      <c r="D902" t="s">
        <v>35</v>
      </c>
      <c r="E902" t="s">
        <v>42</v>
      </c>
      <c r="F902" t="str">
        <f t="shared" si="98"/>
        <v>Hero</v>
      </c>
      <c r="G902">
        <f>1/COUNTIFS(SalesTable[[BRANDS ]],SalesTable[[#This Row],[BRANDS ]])</f>
        <v>6.7114093959731542E-3</v>
      </c>
      <c r="H902">
        <v>150</v>
      </c>
      <c r="I902">
        <v>200</v>
      </c>
      <c r="J902">
        <v>952</v>
      </c>
      <c r="K902">
        <v>190400</v>
      </c>
      <c r="L902">
        <v>47600</v>
      </c>
      <c r="M902">
        <f t="shared" si="99"/>
        <v>0.25</v>
      </c>
      <c r="N902">
        <f t="shared" si="100"/>
        <v>238000</v>
      </c>
      <c r="O902" t="s">
        <v>19</v>
      </c>
      <c r="P902" t="str">
        <f t="shared" si="101"/>
        <v>Anglophone</v>
      </c>
      <c r="Q902" t="s">
        <v>20</v>
      </c>
      <c r="R902" t="str">
        <f t="shared" si="104"/>
        <v>South East</v>
      </c>
      <c r="S902" t="s">
        <v>21</v>
      </c>
      <c r="T902" t="str">
        <f t="shared" si="102"/>
        <v>Jan</v>
      </c>
      <c r="U902" t="str">
        <f t="shared" si="103"/>
        <v>Q1</v>
      </c>
      <c r="V902">
        <v>2019</v>
      </c>
    </row>
    <row r="903" spans="1:22">
      <c r="A903">
        <v>11002</v>
      </c>
      <c r="B903" t="s">
        <v>40</v>
      </c>
      <c r="C903">
        <f>1/COUNTIFS(SalesTable[SALES_REP],SalesTable[[#This Row],[SALES_REP]])</f>
        <v>9.3457943925233638E-3</v>
      </c>
      <c r="D903" t="s">
        <v>41</v>
      </c>
      <c r="E903" t="s">
        <v>46</v>
      </c>
      <c r="F903" t="str">
        <f t="shared" si="98"/>
        <v>Beta Malt</v>
      </c>
      <c r="G903">
        <f>1/COUNTIFS(SalesTable[[BRANDS ]],SalesTable[[#This Row],[BRANDS ]])</f>
        <v>6.7114093959731542E-3</v>
      </c>
      <c r="H903">
        <v>80</v>
      </c>
      <c r="I903">
        <v>150</v>
      </c>
      <c r="J903">
        <v>750</v>
      </c>
      <c r="K903">
        <v>112500</v>
      </c>
      <c r="L903">
        <v>52500</v>
      </c>
      <c r="M903">
        <f t="shared" si="99"/>
        <v>0.46666666666666667</v>
      </c>
      <c r="N903">
        <f t="shared" si="100"/>
        <v>165000</v>
      </c>
      <c r="O903" t="s">
        <v>25</v>
      </c>
      <c r="P903" t="str">
        <f t="shared" si="101"/>
        <v>Anglophone</v>
      </c>
      <c r="Q903" t="s">
        <v>26</v>
      </c>
      <c r="R903" t="str">
        <f t="shared" si="104"/>
        <v>West</v>
      </c>
      <c r="S903" t="s">
        <v>27</v>
      </c>
      <c r="T903" t="str">
        <f t="shared" si="102"/>
        <v>Feb</v>
      </c>
      <c r="U903" t="str">
        <f t="shared" si="103"/>
        <v>Q1</v>
      </c>
      <c r="V903">
        <v>2018</v>
      </c>
    </row>
    <row r="904" spans="1:22">
      <c r="A904">
        <v>11003</v>
      </c>
      <c r="B904" t="s">
        <v>16</v>
      </c>
      <c r="C904">
        <f>1/COUNTIFS(SalesTable[SALES_REP],SalesTable[[#This Row],[SALES_REP]])</f>
        <v>7.3529411764705881E-3</v>
      </c>
      <c r="D904" t="s">
        <v>17</v>
      </c>
      <c r="E904" t="s">
        <v>51</v>
      </c>
      <c r="F904" t="str">
        <f t="shared" si="98"/>
        <v>Grand Malt</v>
      </c>
      <c r="G904">
        <f>1/COUNTIFS(SalesTable[[BRANDS ]],SalesTable[[#This Row],[BRANDS ]])</f>
        <v>6.7114093959731542E-3</v>
      </c>
      <c r="H904">
        <v>90</v>
      </c>
      <c r="I904">
        <v>150</v>
      </c>
      <c r="J904">
        <v>961</v>
      </c>
      <c r="K904">
        <v>144150</v>
      </c>
      <c r="L904">
        <v>57660</v>
      </c>
      <c r="M904">
        <f t="shared" si="99"/>
        <v>0.4</v>
      </c>
      <c r="N904">
        <f t="shared" si="100"/>
        <v>201810</v>
      </c>
      <c r="O904" t="s">
        <v>31</v>
      </c>
      <c r="P904" t="str">
        <f t="shared" si="101"/>
        <v>Francophone</v>
      </c>
      <c r="Q904" t="s">
        <v>32</v>
      </c>
      <c r="R904" t="str">
        <f t="shared" si="104"/>
        <v>South South</v>
      </c>
      <c r="S904" t="s">
        <v>33</v>
      </c>
      <c r="T904" t="str">
        <f t="shared" si="102"/>
        <v>Mar</v>
      </c>
      <c r="U904" t="str">
        <f t="shared" si="103"/>
        <v>Q1</v>
      </c>
      <c r="V904">
        <v>2017</v>
      </c>
    </row>
    <row r="905" spans="1:22">
      <c r="A905">
        <v>11004</v>
      </c>
      <c r="B905" t="s">
        <v>49</v>
      </c>
      <c r="C905">
        <f>1/COUNTIFS(SalesTable[SALES_REP],SalesTable[[#This Row],[SALES_REP]])</f>
        <v>1.7241379310344827E-2</v>
      </c>
      <c r="D905" t="s">
        <v>50</v>
      </c>
      <c r="E905" t="s">
        <v>18</v>
      </c>
      <c r="F905" t="str">
        <f t="shared" si="98"/>
        <v>Trophy</v>
      </c>
      <c r="G905">
        <f>1/COUNTIFS(SalesTable[[BRANDS ]],SalesTable[[#This Row],[BRANDS ]])</f>
        <v>6.6666666666666671E-3</v>
      </c>
      <c r="H905">
        <v>150</v>
      </c>
      <c r="I905">
        <v>200</v>
      </c>
      <c r="J905">
        <v>702</v>
      </c>
      <c r="K905">
        <v>140400</v>
      </c>
      <c r="L905">
        <v>35100</v>
      </c>
      <c r="M905">
        <f t="shared" si="99"/>
        <v>0.25</v>
      </c>
      <c r="N905">
        <f t="shared" si="100"/>
        <v>175500</v>
      </c>
      <c r="O905" t="s">
        <v>37</v>
      </c>
      <c r="P905" t="str">
        <f t="shared" si="101"/>
        <v>Francophone</v>
      </c>
      <c r="Q905" t="s">
        <v>38</v>
      </c>
      <c r="R905" t="str">
        <f t="shared" si="104"/>
        <v>North West</v>
      </c>
      <c r="S905" t="s">
        <v>39</v>
      </c>
      <c r="T905" t="str">
        <f t="shared" si="102"/>
        <v>Apr</v>
      </c>
      <c r="U905" t="str">
        <f t="shared" si="103"/>
        <v>Q2</v>
      </c>
      <c r="V905">
        <v>2018</v>
      </c>
    </row>
    <row r="906" spans="1:22">
      <c r="A906">
        <v>11005</v>
      </c>
      <c r="B906" t="s">
        <v>34</v>
      </c>
      <c r="C906">
        <f>1/COUNTIFS(SalesTable[SALES_REP],SalesTable[[#This Row],[SALES_REP]])</f>
        <v>5.3763440860215058E-3</v>
      </c>
      <c r="D906" t="s">
        <v>35</v>
      </c>
      <c r="E906" t="s">
        <v>24</v>
      </c>
      <c r="F906" t="str">
        <f t="shared" si="98"/>
        <v>Budweiser</v>
      </c>
      <c r="G906">
        <f>1/COUNTIFS(SalesTable[[BRANDS ]],SalesTable[[#This Row],[BRANDS ]])</f>
        <v>6.6666666666666671E-3</v>
      </c>
      <c r="H906">
        <v>250</v>
      </c>
      <c r="I906">
        <v>500</v>
      </c>
      <c r="J906">
        <v>984</v>
      </c>
      <c r="K906">
        <v>492000</v>
      </c>
      <c r="L906">
        <v>246000</v>
      </c>
      <c r="M906">
        <f t="shared" si="99"/>
        <v>0.5</v>
      </c>
      <c r="N906">
        <f t="shared" si="100"/>
        <v>738000</v>
      </c>
      <c r="O906" t="s">
        <v>43</v>
      </c>
      <c r="P906" t="str">
        <f t="shared" si="101"/>
        <v>Francophone</v>
      </c>
      <c r="Q906" t="s">
        <v>44</v>
      </c>
      <c r="R906" t="str">
        <f t="shared" si="104"/>
        <v>North Central</v>
      </c>
      <c r="S906" t="s">
        <v>45</v>
      </c>
      <c r="T906" t="str">
        <f t="shared" si="102"/>
        <v>May</v>
      </c>
      <c r="U906" t="str">
        <f t="shared" si="103"/>
        <v>Q2</v>
      </c>
      <c r="V906">
        <v>2017</v>
      </c>
    </row>
    <row r="907" spans="1:22">
      <c r="A907">
        <v>11006</v>
      </c>
      <c r="B907" t="s">
        <v>54</v>
      </c>
      <c r="C907">
        <f>1/COUNTIFS(SalesTable[SALES_REP],SalesTable[[#This Row],[SALES_REP]])</f>
        <v>1.2658227848101266E-2</v>
      </c>
      <c r="D907" t="s">
        <v>55</v>
      </c>
      <c r="E907" t="s">
        <v>30</v>
      </c>
      <c r="F907" t="str">
        <f t="shared" si="98"/>
        <v>Castle Lite</v>
      </c>
      <c r="G907">
        <f>1/COUNTIFS(SalesTable[[BRANDS ]],SalesTable[[#This Row],[BRANDS ]])</f>
        <v>6.6666666666666671E-3</v>
      </c>
      <c r="H907">
        <v>180</v>
      </c>
      <c r="I907">
        <v>450</v>
      </c>
      <c r="J907">
        <v>861</v>
      </c>
      <c r="K907">
        <v>387450</v>
      </c>
      <c r="L907">
        <v>232470</v>
      </c>
      <c r="M907">
        <f t="shared" si="99"/>
        <v>0.6</v>
      </c>
      <c r="N907">
        <f t="shared" si="100"/>
        <v>619920</v>
      </c>
      <c r="O907" t="s">
        <v>19</v>
      </c>
      <c r="P907" t="str">
        <f t="shared" si="101"/>
        <v>Anglophone</v>
      </c>
      <c r="Q907" t="s">
        <v>47</v>
      </c>
      <c r="R907" t="str">
        <f t="shared" si="104"/>
        <v>North Central</v>
      </c>
      <c r="S907" t="s">
        <v>48</v>
      </c>
      <c r="T907" t="str">
        <f t="shared" si="102"/>
        <v>Jun</v>
      </c>
      <c r="U907" t="str">
        <f t="shared" si="103"/>
        <v>Q2</v>
      </c>
      <c r="V907">
        <v>2017</v>
      </c>
    </row>
    <row r="908" spans="1:22">
      <c r="A908">
        <v>11007</v>
      </c>
      <c r="B908" t="s">
        <v>57</v>
      </c>
      <c r="C908">
        <f>1/COUNTIFS(SalesTable[SALES_REP],SalesTable[[#This Row],[SALES_REP]])</f>
        <v>2.0408163265306121E-2</v>
      </c>
      <c r="D908" t="s">
        <v>58</v>
      </c>
      <c r="E908" t="s">
        <v>36</v>
      </c>
      <c r="F908" t="str">
        <f t="shared" si="98"/>
        <v>Eagle Lager</v>
      </c>
      <c r="G908">
        <f>1/COUNTIFS(SalesTable[[BRANDS ]],SalesTable[[#This Row],[BRANDS ]])</f>
        <v>6.6666666666666671E-3</v>
      </c>
      <c r="H908">
        <v>170</v>
      </c>
      <c r="I908">
        <v>250</v>
      </c>
      <c r="J908">
        <v>984</v>
      </c>
      <c r="K908">
        <v>246000</v>
      </c>
      <c r="L908">
        <v>78720</v>
      </c>
      <c r="M908">
        <f t="shared" si="99"/>
        <v>0.32</v>
      </c>
      <c r="N908">
        <f t="shared" si="100"/>
        <v>324720</v>
      </c>
      <c r="O908" t="s">
        <v>25</v>
      </c>
      <c r="P908" t="str">
        <f t="shared" si="101"/>
        <v>Anglophone</v>
      </c>
      <c r="Q908" t="s">
        <v>20</v>
      </c>
      <c r="R908" t="str">
        <f t="shared" si="104"/>
        <v>South East</v>
      </c>
      <c r="S908" t="s">
        <v>52</v>
      </c>
      <c r="T908" t="str">
        <f t="shared" si="102"/>
        <v>Jul</v>
      </c>
      <c r="U908" t="str">
        <f t="shared" si="103"/>
        <v>Q3</v>
      </c>
      <c r="V908">
        <v>2019</v>
      </c>
    </row>
    <row r="909" spans="1:22">
      <c r="A909">
        <v>11008</v>
      </c>
      <c r="B909" t="s">
        <v>60</v>
      </c>
      <c r="C909">
        <f>1/COUNTIFS(SalesTable[SALES_REP],SalesTable[[#This Row],[SALES_REP]])</f>
        <v>1.4492753623188406E-2</v>
      </c>
      <c r="D909" t="s">
        <v>61</v>
      </c>
      <c r="E909" t="s">
        <v>42</v>
      </c>
      <c r="F909" t="str">
        <f t="shared" si="98"/>
        <v>Hero</v>
      </c>
      <c r="G909">
        <f>1/COUNTIFS(SalesTable[[BRANDS ]],SalesTable[[#This Row],[BRANDS ]])</f>
        <v>6.7114093959731542E-3</v>
      </c>
      <c r="H909">
        <v>150</v>
      </c>
      <c r="I909">
        <v>200</v>
      </c>
      <c r="J909">
        <v>760</v>
      </c>
      <c r="K909">
        <v>152000</v>
      </c>
      <c r="L909">
        <v>38000</v>
      </c>
      <c r="M909">
        <f t="shared" si="99"/>
        <v>0.25</v>
      </c>
      <c r="N909">
        <f t="shared" si="100"/>
        <v>190000</v>
      </c>
      <c r="O909" t="s">
        <v>31</v>
      </c>
      <c r="P909" t="str">
        <f t="shared" si="101"/>
        <v>Francophone</v>
      </c>
      <c r="Q909" t="s">
        <v>26</v>
      </c>
      <c r="R909" t="str">
        <f t="shared" si="104"/>
        <v>West</v>
      </c>
      <c r="S909" t="s">
        <v>53</v>
      </c>
      <c r="T909" t="str">
        <f t="shared" si="102"/>
        <v>Aug</v>
      </c>
      <c r="U909" t="str">
        <f t="shared" si="103"/>
        <v>Q3</v>
      </c>
      <c r="V909">
        <v>2018</v>
      </c>
    </row>
    <row r="910" spans="1:22">
      <c r="A910">
        <v>11009</v>
      </c>
      <c r="B910" t="s">
        <v>34</v>
      </c>
      <c r="C910">
        <f>1/COUNTIFS(SalesTable[SALES_REP],SalesTable[[#This Row],[SALES_REP]])</f>
        <v>5.3763440860215058E-3</v>
      </c>
      <c r="D910" t="s">
        <v>35</v>
      </c>
      <c r="E910" t="s">
        <v>46</v>
      </c>
      <c r="F910" t="str">
        <f t="shared" si="98"/>
        <v>Beta Malt</v>
      </c>
      <c r="G910">
        <f>1/COUNTIFS(SalesTable[[BRANDS ]],SalesTable[[#This Row],[BRANDS ]])</f>
        <v>6.7114093959731542E-3</v>
      </c>
      <c r="H910">
        <v>80</v>
      </c>
      <c r="I910">
        <v>150</v>
      </c>
      <c r="J910">
        <v>849</v>
      </c>
      <c r="K910">
        <v>127350</v>
      </c>
      <c r="L910">
        <v>59430</v>
      </c>
      <c r="M910">
        <f t="shared" si="99"/>
        <v>0.46666666666666667</v>
      </c>
      <c r="N910">
        <f t="shared" si="100"/>
        <v>186780</v>
      </c>
      <c r="O910" t="s">
        <v>37</v>
      </c>
      <c r="P910" t="str">
        <f t="shared" si="101"/>
        <v>Francophone</v>
      </c>
      <c r="Q910" t="s">
        <v>32</v>
      </c>
      <c r="R910" t="str">
        <f t="shared" si="104"/>
        <v>South South</v>
      </c>
      <c r="S910" t="s">
        <v>56</v>
      </c>
      <c r="T910" t="str">
        <f t="shared" si="102"/>
        <v>Sep</v>
      </c>
      <c r="U910" t="str">
        <f t="shared" si="103"/>
        <v>Q3</v>
      </c>
      <c r="V910">
        <v>2019</v>
      </c>
    </row>
    <row r="911" spans="1:22">
      <c r="A911">
        <v>11010</v>
      </c>
      <c r="B911" t="s">
        <v>64</v>
      </c>
      <c r="C911">
        <f>1/COUNTIFS(SalesTable[SALES_REP],SalesTable[[#This Row],[SALES_REP]])</f>
        <v>1.4492753623188406E-2</v>
      </c>
      <c r="D911" t="s">
        <v>65</v>
      </c>
      <c r="E911" t="s">
        <v>51</v>
      </c>
      <c r="F911" t="str">
        <f t="shared" si="98"/>
        <v>Grand Malt</v>
      </c>
      <c r="G911">
        <f>1/COUNTIFS(SalesTable[[BRANDS ]],SalesTable[[#This Row],[BRANDS ]])</f>
        <v>6.7114093959731542E-3</v>
      </c>
      <c r="H911">
        <v>90</v>
      </c>
      <c r="I911">
        <v>150</v>
      </c>
      <c r="J911">
        <v>728</v>
      </c>
      <c r="K911">
        <v>109200</v>
      </c>
      <c r="L911">
        <v>43680</v>
      </c>
      <c r="M911">
        <f t="shared" si="99"/>
        <v>0.4</v>
      </c>
      <c r="N911">
        <f t="shared" si="100"/>
        <v>152880</v>
      </c>
      <c r="O911" t="s">
        <v>43</v>
      </c>
      <c r="P911" t="str">
        <f t="shared" si="101"/>
        <v>Francophone</v>
      </c>
      <c r="Q911" t="s">
        <v>38</v>
      </c>
      <c r="R911" t="str">
        <f t="shared" si="104"/>
        <v>North West</v>
      </c>
      <c r="S911" t="s">
        <v>59</v>
      </c>
      <c r="T911" t="str">
        <f t="shared" si="102"/>
        <v>Oct</v>
      </c>
      <c r="U911" t="str">
        <f t="shared" si="103"/>
        <v>Q4</v>
      </c>
      <c r="V911">
        <v>2017</v>
      </c>
    </row>
    <row r="912" spans="1:22">
      <c r="A912">
        <v>11011</v>
      </c>
      <c r="B912" t="s">
        <v>34</v>
      </c>
      <c r="C912">
        <f>1/COUNTIFS(SalesTable[SALES_REP],SalesTable[[#This Row],[SALES_REP]])</f>
        <v>5.3763440860215058E-3</v>
      </c>
      <c r="D912" t="s">
        <v>35</v>
      </c>
      <c r="E912" t="s">
        <v>18</v>
      </c>
      <c r="F912" t="str">
        <f t="shared" si="98"/>
        <v>Trophy</v>
      </c>
      <c r="G912">
        <f>1/COUNTIFS(SalesTable[[BRANDS ]],SalesTable[[#This Row],[BRANDS ]])</f>
        <v>6.6666666666666671E-3</v>
      </c>
      <c r="H912">
        <v>150</v>
      </c>
      <c r="I912">
        <v>200</v>
      </c>
      <c r="J912">
        <v>842</v>
      </c>
      <c r="K912">
        <v>168400</v>
      </c>
      <c r="L912">
        <v>42100</v>
      </c>
      <c r="M912">
        <f t="shared" si="99"/>
        <v>0.25</v>
      </c>
      <c r="N912">
        <f t="shared" si="100"/>
        <v>210500</v>
      </c>
      <c r="O912" t="s">
        <v>19</v>
      </c>
      <c r="P912" t="str">
        <f t="shared" si="101"/>
        <v>Anglophone</v>
      </c>
      <c r="Q912" t="s">
        <v>44</v>
      </c>
      <c r="R912" t="str">
        <f t="shared" si="104"/>
        <v>North Central</v>
      </c>
      <c r="S912" t="s">
        <v>62</v>
      </c>
      <c r="T912" t="str">
        <f t="shared" si="102"/>
        <v>Nov</v>
      </c>
      <c r="U912" t="str">
        <f t="shared" si="103"/>
        <v>Q4</v>
      </c>
      <c r="V912">
        <v>2019</v>
      </c>
    </row>
    <row r="913" spans="1:22">
      <c r="A913">
        <v>11012</v>
      </c>
      <c r="B913" t="s">
        <v>54</v>
      </c>
      <c r="C913">
        <f>1/COUNTIFS(SalesTable[SALES_REP],SalesTable[[#This Row],[SALES_REP]])</f>
        <v>1.2658227848101266E-2</v>
      </c>
      <c r="D913" t="s">
        <v>55</v>
      </c>
      <c r="E913" t="s">
        <v>24</v>
      </c>
      <c r="F913" t="str">
        <f t="shared" si="98"/>
        <v>Budweiser</v>
      </c>
      <c r="G913">
        <f>1/COUNTIFS(SalesTable[[BRANDS ]],SalesTable[[#This Row],[BRANDS ]])</f>
        <v>6.6666666666666671E-3</v>
      </c>
      <c r="H913">
        <v>250</v>
      </c>
      <c r="I913">
        <v>500</v>
      </c>
      <c r="J913">
        <v>966</v>
      </c>
      <c r="K913">
        <v>483000</v>
      </c>
      <c r="L913">
        <v>241500</v>
      </c>
      <c r="M913">
        <f t="shared" si="99"/>
        <v>0.5</v>
      </c>
      <c r="N913">
        <f t="shared" si="100"/>
        <v>724500</v>
      </c>
      <c r="O913" t="s">
        <v>25</v>
      </c>
      <c r="P913" t="str">
        <f t="shared" si="101"/>
        <v>Anglophone</v>
      </c>
      <c r="Q913" t="s">
        <v>47</v>
      </c>
      <c r="R913" t="str">
        <f t="shared" si="104"/>
        <v>North Central</v>
      </c>
      <c r="S913" t="s">
        <v>63</v>
      </c>
      <c r="T913" t="str">
        <f t="shared" si="102"/>
        <v>Dec</v>
      </c>
      <c r="U913" t="str">
        <f t="shared" si="103"/>
        <v>Q4</v>
      </c>
      <c r="V913">
        <v>2017</v>
      </c>
    </row>
    <row r="914" spans="1:22">
      <c r="A914">
        <v>11013</v>
      </c>
      <c r="B914" t="s">
        <v>34</v>
      </c>
      <c r="C914">
        <f>1/COUNTIFS(SalesTable[SALES_REP],SalesTable[[#This Row],[SALES_REP]])</f>
        <v>5.3763440860215058E-3</v>
      </c>
      <c r="D914" t="s">
        <v>35</v>
      </c>
      <c r="E914" t="s">
        <v>30</v>
      </c>
      <c r="F914" t="str">
        <f t="shared" si="98"/>
        <v>Castle Lite</v>
      </c>
      <c r="G914">
        <f>1/COUNTIFS(SalesTable[[BRANDS ]],SalesTable[[#This Row],[BRANDS ]])</f>
        <v>6.6666666666666671E-3</v>
      </c>
      <c r="H914">
        <v>180</v>
      </c>
      <c r="I914">
        <v>450</v>
      </c>
      <c r="J914">
        <v>732</v>
      </c>
      <c r="K914">
        <v>329400</v>
      </c>
      <c r="L914">
        <v>197640</v>
      </c>
      <c r="M914">
        <f t="shared" si="99"/>
        <v>0.6</v>
      </c>
      <c r="N914">
        <f t="shared" si="100"/>
        <v>527040</v>
      </c>
      <c r="O914" t="s">
        <v>31</v>
      </c>
      <c r="P914" t="str">
        <f t="shared" si="101"/>
        <v>Francophone</v>
      </c>
      <c r="Q914" t="s">
        <v>20</v>
      </c>
      <c r="R914" t="str">
        <f t="shared" si="104"/>
        <v>South East</v>
      </c>
      <c r="S914" t="s">
        <v>21</v>
      </c>
      <c r="T914" t="str">
        <f t="shared" si="102"/>
        <v>Jan</v>
      </c>
      <c r="U914" t="str">
        <f t="shared" si="103"/>
        <v>Q1</v>
      </c>
      <c r="V914">
        <v>2017</v>
      </c>
    </row>
    <row r="915" spans="1:22">
      <c r="A915">
        <v>11014</v>
      </c>
      <c r="B915" t="s">
        <v>60</v>
      </c>
      <c r="C915">
        <f>1/COUNTIFS(SalesTable[SALES_REP],SalesTable[[#This Row],[SALES_REP]])</f>
        <v>1.4492753623188406E-2</v>
      </c>
      <c r="D915" t="s">
        <v>61</v>
      </c>
      <c r="E915" t="s">
        <v>36</v>
      </c>
      <c r="F915" t="str">
        <f t="shared" si="98"/>
        <v>Eagle Lager</v>
      </c>
      <c r="G915">
        <f>1/COUNTIFS(SalesTable[[BRANDS ]],SalesTable[[#This Row],[BRANDS ]])</f>
        <v>6.6666666666666671E-3</v>
      </c>
      <c r="H915">
        <v>170</v>
      </c>
      <c r="I915">
        <v>250</v>
      </c>
      <c r="J915">
        <v>996</v>
      </c>
      <c r="K915">
        <v>249000</v>
      </c>
      <c r="L915">
        <v>79680</v>
      </c>
      <c r="M915">
        <f t="shared" si="99"/>
        <v>0.32</v>
      </c>
      <c r="N915">
        <f t="shared" si="100"/>
        <v>328680</v>
      </c>
      <c r="O915" t="s">
        <v>37</v>
      </c>
      <c r="P915" t="str">
        <f t="shared" si="101"/>
        <v>Francophone</v>
      </c>
      <c r="Q915" t="s">
        <v>26</v>
      </c>
      <c r="R915" t="str">
        <f t="shared" si="104"/>
        <v>West</v>
      </c>
      <c r="S915" t="s">
        <v>27</v>
      </c>
      <c r="T915" t="str">
        <f t="shared" si="102"/>
        <v>Feb</v>
      </c>
      <c r="U915" t="str">
        <f t="shared" si="103"/>
        <v>Q1</v>
      </c>
      <c r="V915">
        <v>2018</v>
      </c>
    </row>
    <row r="916" spans="1:22">
      <c r="A916">
        <v>11015</v>
      </c>
      <c r="B916" t="s">
        <v>66</v>
      </c>
      <c r="C916">
        <f>1/COUNTIFS(SalesTable[SALES_REP],SalesTable[[#This Row],[SALES_REP]])</f>
        <v>1.4492753623188406E-2</v>
      </c>
      <c r="D916" t="s">
        <v>67</v>
      </c>
      <c r="E916" t="s">
        <v>42</v>
      </c>
      <c r="F916" t="str">
        <f t="shared" si="98"/>
        <v>Hero</v>
      </c>
      <c r="G916">
        <f>1/COUNTIFS(SalesTable[[BRANDS ]],SalesTable[[#This Row],[BRANDS ]])</f>
        <v>6.7114093959731542E-3</v>
      </c>
      <c r="H916">
        <v>150</v>
      </c>
      <c r="I916">
        <v>200</v>
      </c>
      <c r="J916">
        <v>770</v>
      </c>
      <c r="K916">
        <v>154000</v>
      </c>
      <c r="L916">
        <v>38500</v>
      </c>
      <c r="M916">
        <f t="shared" si="99"/>
        <v>0.25</v>
      </c>
      <c r="N916">
        <f t="shared" si="100"/>
        <v>192500</v>
      </c>
      <c r="O916" t="s">
        <v>43</v>
      </c>
      <c r="P916" t="str">
        <f t="shared" si="101"/>
        <v>Francophone</v>
      </c>
      <c r="Q916" t="s">
        <v>32</v>
      </c>
      <c r="R916" t="str">
        <f t="shared" si="104"/>
        <v>South South</v>
      </c>
      <c r="S916" t="s">
        <v>33</v>
      </c>
      <c r="T916" t="str">
        <f t="shared" si="102"/>
        <v>Mar</v>
      </c>
      <c r="U916" t="str">
        <f t="shared" si="103"/>
        <v>Q1</v>
      </c>
      <c r="V916">
        <v>2019</v>
      </c>
    </row>
    <row r="917" spans="1:22">
      <c r="A917">
        <v>11016</v>
      </c>
      <c r="B917" t="s">
        <v>64</v>
      </c>
      <c r="C917">
        <f>1/COUNTIFS(SalesTable[SALES_REP],SalesTable[[#This Row],[SALES_REP]])</f>
        <v>1.4492753623188406E-2</v>
      </c>
      <c r="D917" t="s">
        <v>65</v>
      </c>
      <c r="E917" t="s">
        <v>46</v>
      </c>
      <c r="F917" t="str">
        <f t="shared" si="98"/>
        <v>Beta Malt</v>
      </c>
      <c r="G917">
        <f>1/COUNTIFS(SalesTable[[BRANDS ]],SalesTable[[#This Row],[BRANDS ]])</f>
        <v>6.7114093959731542E-3</v>
      </c>
      <c r="H917">
        <v>80</v>
      </c>
      <c r="I917">
        <v>150</v>
      </c>
      <c r="J917">
        <v>785</v>
      </c>
      <c r="K917">
        <v>117750</v>
      </c>
      <c r="L917">
        <v>54950</v>
      </c>
      <c r="M917">
        <f t="shared" si="99"/>
        <v>0.46666666666666667</v>
      </c>
      <c r="N917">
        <f t="shared" si="100"/>
        <v>172700</v>
      </c>
      <c r="O917" t="s">
        <v>19</v>
      </c>
      <c r="P917" t="str">
        <f t="shared" si="101"/>
        <v>Anglophone</v>
      </c>
      <c r="Q917" t="s">
        <v>38</v>
      </c>
      <c r="R917" t="str">
        <f t="shared" si="104"/>
        <v>North West</v>
      </c>
      <c r="S917" t="s">
        <v>39</v>
      </c>
      <c r="T917" t="str">
        <f t="shared" si="102"/>
        <v>Apr</v>
      </c>
      <c r="U917" t="str">
        <f t="shared" si="103"/>
        <v>Q2</v>
      </c>
      <c r="V917">
        <v>2017</v>
      </c>
    </row>
    <row r="918" spans="1:22">
      <c r="A918">
        <v>11017</v>
      </c>
      <c r="B918" t="s">
        <v>60</v>
      </c>
      <c r="C918">
        <f>1/COUNTIFS(SalesTable[SALES_REP],SalesTable[[#This Row],[SALES_REP]])</f>
        <v>1.4492753623188406E-2</v>
      </c>
      <c r="D918" t="s">
        <v>61</v>
      </c>
      <c r="E918" t="s">
        <v>51</v>
      </c>
      <c r="F918" t="str">
        <f t="shared" si="98"/>
        <v>Grand Malt</v>
      </c>
      <c r="G918">
        <f>1/COUNTIFS(SalesTable[[BRANDS ]],SalesTable[[#This Row],[BRANDS ]])</f>
        <v>6.7114093959731542E-3</v>
      </c>
      <c r="H918">
        <v>90</v>
      </c>
      <c r="I918">
        <v>150</v>
      </c>
      <c r="J918">
        <v>891</v>
      </c>
      <c r="K918">
        <v>133650</v>
      </c>
      <c r="L918">
        <v>53460</v>
      </c>
      <c r="M918">
        <f t="shared" si="99"/>
        <v>0.4</v>
      </c>
      <c r="N918">
        <f t="shared" si="100"/>
        <v>187110</v>
      </c>
      <c r="O918" t="s">
        <v>25</v>
      </c>
      <c r="P918" t="str">
        <f t="shared" si="101"/>
        <v>Anglophone</v>
      </c>
      <c r="Q918" t="s">
        <v>44</v>
      </c>
      <c r="R918" t="str">
        <f t="shared" si="104"/>
        <v>North Central</v>
      </c>
      <c r="S918" t="s">
        <v>45</v>
      </c>
      <c r="T918" t="str">
        <f t="shared" si="102"/>
        <v>May</v>
      </c>
      <c r="U918" t="str">
        <f t="shared" si="103"/>
        <v>Q2</v>
      </c>
      <c r="V918">
        <v>2017</v>
      </c>
    </row>
    <row r="919" spans="1:22">
      <c r="A919">
        <v>11018</v>
      </c>
      <c r="B919" t="s">
        <v>22</v>
      </c>
      <c r="C919">
        <f>1/COUNTIFS(SalesTable[SALES_REP],SalesTable[[#This Row],[SALES_REP]])</f>
        <v>8.4745762711864406E-3</v>
      </c>
      <c r="D919" t="s">
        <v>23</v>
      </c>
      <c r="E919" t="s">
        <v>18</v>
      </c>
      <c r="F919" t="str">
        <f t="shared" si="98"/>
        <v>Trophy</v>
      </c>
      <c r="G919">
        <f>1/COUNTIFS(SalesTable[[BRANDS ]],SalesTable[[#This Row],[BRANDS ]])</f>
        <v>6.6666666666666671E-3</v>
      </c>
      <c r="H919">
        <v>150</v>
      </c>
      <c r="I919">
        <v>200</v>
      </c>
      <c r="J919">
        <v>793</v>
      </c>
      <c r="K919">
        <v>158600</v>
      </c>
      <c r="L919">
        <v>39650</v>
      </c>
      <c r="M919">
        <f t="shared" si="99"/>
        <v>0.25</v>
      </c>
      <c r="N919">
        <f t="shared" si="100"/>
        <v>198250</v>
      </c>
      <c r="O919" t="s">
        <v>31</v>
      </c>
      <c r="P919" t="str">
        <f t="shared" si="101"/>
        <v>Francophone</v>
      </c>
      <c r="Q919" t="s">
        <v>47</v>
      </c>
      <c r="R919" t="str">
        <f t="shared" si="104"/>
        <v>North Central</v>
      </c>
      <c r="S919" t="s">
        <v>48</v>
      </c>
      <c r="T919" t="str">
        <f t="shared" si="102"/>
        <v>Jun</v>
      </c>
      <c r="U919" t="str">
        <f t="shared" si="103"/>
        <v>Q2</v>
      </c>
      <c r="V919">
        <v>2019</v>
      </c>
    </row>
    <row r="920" spans="1:22">
      <c r="A920">
        <v>11019</v>
      </c>
      <c r="B920" t="s">
        <v>64</v>
      </c>
      <c r="C920">
        <f>1/COUNTIFS(SalesTable[SALES_REP],SalesTable[[#This Row],[SALES_REP]])</f>
        <v>1.4492753623188406E-2</v>
      </c>
      <c r="D920" t="s">
        <v>65</v>
      </c>
      <c r="E920" t="s">
        <v>24</v>
      </c>
      <c r="F920" t="str">
        <f t="shared" si="98"/>
        <v>Budweiser</v>
      </c>
      <c r="G920">
        <f>1/COUNTIFS(SalesTable[[BRANDS ]],SalesTable[[#This Row],[BRANDS ]])</f>
        <v>6.6666666666666671E-3</v>
      </c>
      <c r="H920">
        <v>250</v>
      </c>
      <c r="I920">
        <v>500</v>
      </c>
      <c r="J920">
        <v>893</v>
      </c>
      <c r="K920">
        <v>446500</v>
      </c>
      <c r="L920">
        <v>223250</v>
      </c>
      <c r="M920">
        <f t="shared" si="99"/>
        <v>0.5</v>
      </c>
      <c r="N920">
        <f t="shared" si="100"/>
        <v>669750</v>
      </c>
      <c r="O920" t="s">
        <v>37</v>
      </c>
      <c r="P920" t="str">
        <f t="shared" si="101"/>
        <v>Francophone</v>
      </c>
      <c r="Q920" t="s">
        <v>20</v>
      </c>
      <c r="R920" t="str">
        <f t="shared" si="104"/>
        <v>South East</v>
      </c>
      <c r="S920" t="s">
        <v>52</v>
      </c>
      <c r="T920" t="str">
        <f t="shared" si="102"/>
        <v>Jul</v>
      </c>
      <c r="U920" t="str">
        <f t="shared" si="103"/>
        <v>Q3</v>
      </c>
      <c r="V920">
        <v>2019</v>
      </c>
    </row>
    <row r="921" spans="1:22">
      <c r="A921">
        <v>11020</v>
      </c>
      <c r="B921" t="s">
        <v>34</v>
      </c>
      <c r="C921">
        <f>1/COUNTIFS(SalesTable[SALES_REP],SalesTable[[#This Row],[SALES_REP]])</f>
        <v>5.3763440860215058E-3</v>
      </c>
      <c r="D921" t="s">
        <v>35</v>
      </c>
      <c r="E921" t="s">
        <v>30</v>
      </c>
      <c r="F921" t="str">
        <f t="shared" si="98"/>
        <v>Castle Lite</v>
      </c>
      <c r="G921">
        <f>1/COUNTIFS(SalesTable[[BRANDS ]],SalesTable[[#This Row],[BRANDS ]])</f>
        <v>6.6666666666666671E-3</v>
      </c>
      <c r="H921">
        <v>180</v>
      </c>
      <c r="I921">
        <v>450</v>
      </c>
      <c r="J921">
        <v>880</v>
      </c>
      <c r="K921">
        <v>396000</v>
      </c>
      <c r="L921">
        <v>237600</v>
      </c>
      <c r="M921">
        <f t="shared" si="99"/>
        <v>0.6</v>
      </c>
      <c r="N921">
        <f t="shared" si="100"/>
        <v>633600</v>
      </c>
      <c r="O921" t="s">
        <v>43</v>
      </c>
      <c r="P921" t="str">
        <f t="shared" si="101"/>
        <v>Francophone</v>
      </c>
      <c r="Q921" t="s">
        <v>26</v>
      </c>
      <c r="R921" t="str">
        <f t="shared" si="104"/>
        <v>West</v>
      </c>
      <c r="S921" t="s">
        <v>53</v>
      </c>
      <c r="T921" t="str">
        <f t="shared" si="102"/>
        <v>Aug</v>
      </c>
      <c r="U921" t="str">
        <f t="shared" si="103"/>
        <v>Q3</v>
      </c>
      <c r="V921">
        <v>2017</v>
      </c>
    </row>
    <row r="922" spans="1:22">
      <c r="A922">
        <v>11021</v>
      </c>
      <c r="B922" t="s">
        <v>28</v>
      </c>
      <c r="C922">
        <f>1/COUNTIFS(SalesTable[SALES_REP],SalesTable[[#This Row],[SALES_REP]])</f>
        <v>9.3457943925233638E-3</v>
      </c>
      <c r="D922" t="s">
        <v>29</v>
      </c>
      <c r="E922" t="s">
        <v>36</v>
      </c>
      <c r="F922" t="str">
        <f t="shared" si="98"/>
        <v>Eagle Lager</v>
      </c>
      <c r="G922">
        <f>1/COUNTIFS(SalesTable[[BRANDS ]],SalesTable[[#This Row],[BRANDS ]])</f>
        <v>6.6666666666666671E-3</v>
      </c>
      <c r="H922">
        <v>170</v>
      </c>
      <c r="I922">
        <v>250</v>
      </c>
      <c r="J922">
        <v>921</v>
      </c>
      <c r="K922">
        <v>230250</v>
      </c>
      <c r="L922">
        <v>73680</v>
      </c>
      <c r="M922">
        <f t="shared" si="99"/>
        <v>0.32</v>
      </c>
      <c r="N922">
        <f t="shared" si="100"/>
        <v>303930</v>
      </c>
      <c r="O922" t="s">
        <v>19</v>
      </c>
      <c r="P922" t="str">
        <f t="shared" si="101"/>
        <v>Anglophone</v>
      </c>
      <c r="Q922" t="s">
        <v>32</v>
      </c>
      <c r="R922" t="str">
        <f t="shared" si="104"/>
        <v>South South</v>
      </c>
      <c r="S922" t="s">
        <v>56</v>
      </c>
      <c r="T922" t="str">
        <f t="shared" si="102"/>
        <v>Sep</v>
      </c>
      <c r="U922" t="str">
        <f t="shared" si="103"/>
        <v>Q3</v>
      </c>
      <c r="V922">
        <v>2017</v>
      </c>
    </row>
    <row r="923" spans="1:22">
      <c r="A923">
        <v>11022</v>
      </c>
      <c r="B923" t="s">
        <v>16</v>
      </c>
      <c r="C923">
        <f>1/COUNTIFS(SalesTable[SALES_REP],SalesTable[[#This Row],[SALES_REP]])</f>
        <v>7.3529411764705881E-3</v>
      </c>
      <c r="D923" t="s">
        <v>17</v>
      </c>
      <c r="E923" t="s">
        <v>42</v>
      </c>
      <c r="F923" t="str">
        <f t="shared" si="98"/>
        <v>Hero</v>
      </c>
      <c r="G923">
        <f>1/COUNTIFS(SalesTable[[BRANDS ]],SalesTable[[#This Row],[BRANDS ]])</f>
        <v>6.7114093959731542E-3</v>
      </c>
      <c r="H923">
        <v>150</v>
      </c>
      <c r="I923">
        <v>200</v>
      </c>
      <c r="J923">
        <v>851</v>
      </c>
      <c r="K923">
        <v>170200</v>
      </c>
      <c r="L923">
        <v>42550</v>
      </c>
      <c r="M923">
        <f t="shared" si="99"/>
        <v>0.25</v>
      </c>
      <c r="N923">
        <f t="shared" si="100"/>
        <v>212750</v>
      </c>
      <c r="O923" t="s">
        <v>25</v>
      </c>
      <c r="P923" t="str">
        <f t="shared" si="101"/>
        <v>Anglophone</v>
      </c>
      <c r="Q923" t="s">
        <v>38</v>
      </c>
      <c r="R923" t="str">
        <f t="shared" si="104"/>
        <v>North West</v>
      </c>
      <c r="S923" t="s">
        <v>59</v>
      </c>
      <c r="T923" t="str">
        <f t="shared" si="102"/>
        <v>Oct</v>
      </c>
      <c r="U923" t="str">
        <f t="shared" si="103"/>
        <v>Q4</v>
      </c>
      <c r="V923">
        <v>2019</v>
      </c>
    </row>
    <row r="924" spans="1:22">
      <c r="A924">
        <v>11023</v>
      </c>
      <c r="B924" t="s">
        <v>40</v>
      </c>
      <c r="C924">
        <f>1/COUNTIFS(SalesTable[SALES_REP],SalesTable[[#This Row],[SALES_REP]])</f>
        <v>9.3457943925233638E-3</v>
      </c>
      <c r="D924" t="s">
        <v>41</v>
      </c>
      <c r="E924" t="s">
        <v>46</v>
      </c>
      <c r="F924" t="str">
        <f t="shared" si="98"/>
        <v>Beta Malt</v>
      </c>
      <c r="G924">
        <f>1/COUNTIFS(SalesTable[[BRANDS ]],SalesTable[[#This Row],[BRANDS ]])</f>
        <v>6.7114093959731542E-3</v>
      </c>
      <c r="H924">
        <v>80</v>
      </c>
      <c r="I924">
        <v>150</v>
      </c>
      <c r="J924">
        <v>860</v>
      </c>
      <c r="K924">
        <v>129000</v>
      </c>
      <c r="L924">
        <v>60200</v>
      </c>
      <c r="M924">
        <f t="shared" si="99"/>
        <v>0.46666666666666667</v>
      </c>
      <c r="N924">
        <f t="shared" si="100"/>
        <v>189200</v>
      </c>
      <c r="O924" t="s">
        <v>31</v>
      </c>
      <c r="P924" t="str">
        <f t="shared" si="101"/>
        <v>Francophone</v>
      </c>
      <c r="Q924" t="s">
        <v>44</v>
      </c>
      <c r="R924" t="str">
        <f t="shared" si="104"/>
        <v>North Central</v>
      </c>
      <c r="S924" t="s">
        <v>62</v>
      </c>
      <c r="T924" t="str">
        <f t="shared" si="102"/>
        <v>Nov</v>
      </c>
      <c r="U924" t="str">
        <f t="shared" si="103"/>
        <v>Q4</v>
      </c>
      <c r="V924">
        <v>2018</v>
      </c>
    </row>
    <row r="925" spans="1:22">
      <c r="A925">
        <v>11024</v>
      </c>
      <c r="B925" t="s">
        <v>57</v>
      </c>
      <c r="C925">
        <f>1/COUNTIFS(SalesTable[SALES_REP],SalesTable[[#This Row],[SALES_REP]])</f>
        <v>2.0408163265306121E-2</v>
      </c>
      <c r="D925" t="s">
        <v>58</v>
      </c>
      <c r="E925" t="s">
        <v>51</v>
      </c>
      <c r="F925" t="str">
        <f t="shared" si="98"/>
        <v>Grand Malt</v>
      </c>
      <c r="G925">
        <f>1/COUNTIFS(SalesTable[[BRANDS ]],SalesTable[[#This Row],[BRANDS ]])</f>
        <v>6.7114093959731542E-3</v>
      </c>
      <c r="H925">
        <v>90</v>
      </c>
      <c r="I925">
        <v>150</v>
      </c>
      <c r="J925">
        <v>818</v>
      </c>
      <c r="K925">
        <v>122700</v>
      </c>
      <c r="L925">
        <v>49080</v>
      </c>
      <c r="M925">
        <f t="shared" si="99"/>
        <v>0.4</v>
      </c>
      <c r="N925">
        <f t="shared" si="100"/>
        <v>171780</v>
      </c>
      <c r="O925" t="s">
        <v>37</v>
      </c>
      <c r="P925" t="str">
        <f t="shared" si="101"/>
        <v>Francophone</v>
      </c>
      <c r="Q925" t="s">
        <v>47</v>
      </c>
      <c r="R925" t="str">
        <f t="shared" si="104"/>
        <v>North Central</v>
      </c>
      <c r="S925" t="s">
        <v>63</v>
      </c>
      <c r="T925" t="str">
        <f t="shared" si="102"/>
        <v>Dec</v>
      </c>
      <c r="U925" t="str">
        <f t="shared" si="103"/>
        <v>Q4</v>
      </c>
      <c r="V925">
        <v>2018</v>
      </c>
    </row>
    <row r="926" spans="1:22">
      <c r="A926">
        <v>11025</v>
      </c>
      <c r="B926" t="s">
        <v>22</v>
      </c>
      <c r="C926">
        <f>1/COUNTIFS(SalesTable[SALES_REP],SalesTable[[#This Row],[SALES_REP]])</f>
        <v>8.4745762711864406E-3</v>
      </c>
      <c r="D926" t="s">
        <v>23</v>
      </c>
      <c r="E926" t="s">
        <v>18</v>
      </c>
      <c r="F926" t="str">
        <f t="shared" si="98"/>
        <v>Trophy</v>
      </c>
      <c r="G926">
        <f>1/COUNTIFS(SalesTable[[BRANDS ]],SalesTable[[#This Row],[BRANDS ]])</f>
        <v>6.6666666666666671E-3</v>
      </c>
      <c r="H926">
        <v>150</v>
      </c>
      <c r="I926">
        <v>200</v>
      </c>
      <c r="J926">
        <v>906</v>
      </c>
      <c r="K926">
        <v>181200</v>
      </c>
      <c r="L926">
        <v>45300</v>
      </c>
      <c r="M926">
        <f t="shared" si="99"/>
        <v>0.25</v>
      </c>
      <c r="N926">
        <f t="shared" si="100"/>
        <v>226500</v>
      </c>
      <c r="O926" t="s">
        <v>43</v>
      </c>
      <c r="P926" t="str">
        <f t="shared" si="101"/>
        <v>Francophone</v>
      </c>
      <c r="Q926" t="s">
        <v>20</v>
      </c>
      <c r="R926" t="str">
        <f t="shared" si="104"/>
        <v>South East</v>
      </c>
      <c r="S926" t="s">
        <v>21</v>
      </c>
      <c r="T926" t="str">
        <f t="shared" si="102"/>
        <v>Jan</v>
      </c>
      <c r="U926" t="str">
        <f t="shared" si="103"/>
        <v>Q1</v>
      </c>
      <c r="V926">
        <v>2017</v>
      </c>
    </row>
    <row r="927" spans="1:22">
      <c r="A927">
        <v>11026</v>
      </c>
      <c r="B927" t="s">
        <v>22</v>
      </c>
      <c r="C927">
        <f>1/COUNTIFS(SalesTable[SALES_REP],SalesTable[[#This Row],[SALES_REP]])</f>
        <v>8.4745762711864406E-3</v>
      </c>
      <c r="D927" t="s">
        <v>23</v>
      </c>
      <c r="E927" t="s">
        <v>24</v>
      </c>
      <c r="F927" t="str">
        <f t="shared" si="98"/>
        <v>Budweiser</v>
      </c>
      <c r="G927">
        <f>1/COUNTIFS(SalesTable[[BRANDS ]],SalesTable[[#This Row],[BRANDS ]])</f>
        <v>6.6666666666666671E-3</v>
      </c>
      <c r="H927">
        <v>250</v>
      </c>
      <c r="I927">
        <v>500</v>
      </c>
      <c r="J927">
        <v>810</v>
      </c>
      <c r="K927">
        <v>405000</v>
      </c>
      <c r="L927">
        <v>202500</v>
      </c>
      <c r="M927">
        <f t="shared" si="99"/>
        <v>0.5</v>
      </c>
      <c r="N927">
        <f t="shared" si="100"/>
        <v>607500</v>
      </c>
      <c r="O927" t="s">
        <v>19</v>
      </c>
      <c r="P927" t="str">
        <f t="shared" si="101"/>
        <v>Anglophone</v>
      </c>
      <c r="Q927" t="s">
        <v>26</v>
      </c>
      <c r="R927" t="str">
        <f t="shared" si="104"/>
        <v>West</v>
      </c>
      <c r="S927" t="s">
        <v>27</v>
      </c>
      <c r="T927" t="str">
        <f t="shared" si="102"/>
        <v>Feb</v>
      </c>
      <c r="U927" t="str">
        <f t="shared" si="103"/>
        <v>Q1</v>
      </c>
      <c r="V927">
        <v>2017</v>
      </c>
    </row>
    <row r="928" spans="1:22">
      <c r="A928">
        <v>11027</v>
      </c>
      <c r="B928" t="s">
        <v>66</v>
      </c>
      <c r="C928">
        <f>1/COUNTIFS(SalesTable[SALES_REP],SalesTable[[#This Row],[SALES_REP]])</f>
        <v>1.4492753623188406E-2</v>
      </c>
      <c r="D928" t="s">
        <v>67</v>
      </c>
      <c r="E928" t="s">
        <v>30</v>
      </c>
      <c r="F928" t="str">
        <f t="shared" si="98"/>
        <v>Castle Lite</v>
      </c>
      <c r="G928">
        <f>1/COUNTIFS(SalesTable[[BRANDS ]],SalesTable[[#This Row],[BRANDS ]])</f>
        <v>6.6666666666666671E-3</v>
      </c>
      <c r="H928">
        <v>180</v>
      </c>
      <c r="I928">
        <v>450</v>
      </c>
      <c r="J928">
        <v>847</v>
      </c>
      <c r="K928">
        <v>381150</v>
      </c>
      <c r="L928">
        <v>228690</v>
      </c>
      <c r="M928">
        <f t="shared" si="99"/>
        <v>0.6</v>
      </c>
      <c r="N928">
        <f t="shared" si="100"/>
        <v>609840</v>
      </c>
      <c r="O928" t="s">
        <v>25</v>
      </c>
      <c r="P928" t="str">
        <f t="shared" si="101"/>
        <v>Anglophone</v>
      </c>
      <c r="Q928" t="s">
        <v>32</v>
      </c>
      <c r="R928" t="str">
        <f t="shared" si="104"/>
        <v>South South</v>
      </c>
      <c r="S928" t="s">
        <v>33</v>
      </c>
      <c r="T928" t="str">
        <f t="shared" si="102"/>
        <v>Mar</v>
      </c>
      <c r="U928" t="str">
        <f t="shared" si="103"/>
        <v>Q1</v>
      </c>
      <c r="V928">
        <v>2019</v>
      </c>
    </row>
    <row r="929" spans="1:22">
      <c r="A929">
        <v>11028</v>
      </c>
      <c r="B929" t="s">
        <v>34</v>
      </c>
      <c r="C929">
        <f>1/COUNTIFS(SalesTable[SALES_REP],SalesTable[[#This Row],[SALES_REP]])</f>
        <v>5.3763440860215058E-3</v>
      </c>
      <c r="D929" t="s">
        <v>35</v>
      </c>
      <c r="E929" t="s">
        <v>36</v>
      </c>
      <c r="F929" t="str">
        <f t="shared" si="98"/>
        <v>Eagle Lager</v>
      </c>
      <c r="G929">
        <f>1/COUNTIFS(SalesTable[[BRANDS ]],SalesTable[[#This Row],[BRANDS ]])</f>
        <v>6.6666666666666671E-3</v>
      </c>
      <c r="H929">
        <v>170</v>
      </c>
      <c r="I929">
        <v>250</v>
      </c>
      <c r="J929">
        <v>703</v>
      </c>
      <c r="K929">
        <v>175750</v>
      </c>
      <c r="L929">
        <v>56240</v>
      </c>
      <c r="M929">
        <f t="shared" si="99"/>
        <v>0.32</v>
      </c>
      <c r="N929">
        <f t="shared" si="100"/>
        <v>231990</v>
      </c>
      <c r="O929" t="s">
        <v>31</v>
      </c>
      <c r="P929" t="str">
        <f t="shared" si="101"/>
        <v>Francophone</v>
      </c>
      <c r="Q929" t="s">
        <v>38</v>
      </c>
      <c r="R929" t="str">
        <f t="shared" si="104"/>
        <v>North West</v>
      </c>
      <c r="S929" t="s">
        <v>39</v>
      </c>
      <c r="T929" t="str">
        <f t="shared" si="102"/>
        <v>Apr</v>
      </c>
      <c r="U929" t="str">
        <f t="shared" si="103"/>
        <v>Q2</v>
      </c>
      <c r="V929">
        <v>2017</v>
      </c>
    </row>
    <row r="930" spans="1:22">
      <c r="A930">
        <v>11029</v>
      </c>
      <c r="B930" t="s">
        <v>54</v>
      </c>
      <c r="C930">
        <f>1/COUNTIFS(SalesTable[SALES_REP],SalesTable[[#This Row],[SALES_REP]])</f>
        <v>1.2658227848101266E-2</v>
      </c>
      <c r="D930" t="s">
        <v>55</v>
      </c>
      <c r="E930" t="s">
        <v>42</v>
      </c>
      <c r="F930" t="str">
        <f t="shared" si="98"/>
        <v>Hero</v>
      </c>
      <c r="G930">
        <f>1/COUNTIFS(SalesTable[[BRANDS ]],SalesTable[[#This Row],[BRANDS ]])</f>
        <v>6.7114093959731542E-3</v>
      </c>
      <c r="H930">
        <v>150</v>
      </c>
      <c r="I930">
        <v>200</v>
      </c>
      <c r="J930">
        <v>716</v>
      </c>
      <c r="K930">
        <v>143200</v>
      </c>
      <c r="L930">
        <v>35800</v>
      </c>
      <c r="M930">
        <f t="shared" si="99"/>
        <v>0.25</v>
      </c>
      <c r="N930">
        <f t="shared" si="100"/>
        <v>179000</v>
      </c>
      <c r="O930" t="s">
        <v>37</v>
      </c>
      <c r="P930" t="str">
        <f t="shared" si="101"/>
        <v>Francophone</v>
      </c>
      <c r="Q930" t="s">
        <v>44</v>
      </c>
      <c r="R930" t="str">
        <f t="shared" si="104"/>
        <v>North Central</v>
      </c>
      <c r="S930" t="s">
        <v>45</v>
      </c>
      <c r="T930" t="str">
        <f t="shared" si="102"/>
        <v>May</v>
      </c>
      <c r="U930" t="str">
        <f t="shared" si="103"/>
        <v>Q2</v>
      </c>
      <c r="V930">
        <v>2018</v>
      </c>
    </row>
    <row r="931" spans="1:22">
      <c r="A931">
        <v>11030</v>
      </c>
      <c r="B931" t="s">
        <v>66</v>
      </c>
      <c r="C931">
        <f>1/COUNTIFS(SalesTable[SALES_REP],SalesTable[[#This Row],[SALES_REP]])</f>
        <v>1.4492753623188406E-2</v>
      </c>
      <c r="D931" t="s">
        <v>67</v>
      </c>
      <c r="E931" t="s">
        <v>46</v>
      </c>
      <c r="F931" t="str">
        <f t="shared" si="98"/>
        <v>Beta Malt</v>
      </c>
      <c r="G931">
        <f>1/COUNTIFS(SalesTable[[BRANDS ]],SalesTable[[#This Row],[BRANDS ]])</f>
        <v>6.7114093959731542E-3</v>
      </c>
      <c r="H931">
        <v>80</v>
      </c>
      <c r="I931">
        <v>150</v>
      </c>
      <c r="J931">
        <v>895</v>
      </c>
      <c r="K931">
        <v>134250</v>
      </c>
      <c r="L931">
        <v>62650</v>
      </c>
      <c r="M931">
        <f t="shared" si="99"/>
        <v>0.46666666666666667</v>
      </c>
      <c r="N931">
        <f t="shared" si="100"/>
        <v>196900</v>
      </c>
      <c r="O931" t="s">
        <v>43</v>
      </c>
      <c r="P931" t="str">
        <f t="shared" si="101"/>
        <v>Francophone</v>
      </c>
      <c r="Q931" t="s">
        <v>47</v>
      </c>
      <c r="R931" t="str">
        <f t="shared" si="104"/>
        <v>North Central</v>
      </c>
      <c r="S931" t="s">
        <v>48</v>
      </c>
      <c r="T931" t="str">
        <f t="shared" si="102"/>
        <v>Jun</v>
      </c>
      <c r="U931" t="str">
        <f t="shared" si="103"/>
        <v>Q2</v>
      </c>
      <c r="V931">
        <v>2019</v>
      </c>
    </row>
    <row r="932" spans="1:22">
      <c r="A932">
        <v>11031</v>
      </c>
      <c r="B932" t="s">
        <v>28</v>
      </c>
      <c r="C932">
        <f>1/COUNTIFS(SalesTable[SALES_REP],SalesTable[[#This Row],[SALES_REP]])</f>
        <v>9.3457943925233638E-3</v>
      </c>
      <c r="D932" t="s">
        <v>29</v>
      </c>
      <c r="E932" t="s">
        <v>51</v>
      </c>
      <c r="F932" t="str">
        <f t="shared" si="98"/>
        <v>Grand Malt</v>
      </c>
      <c r="G932">
        <f>1/COUNTIFS(SalesTable[[BRANDS ]],SalesTable[[#This Row],[BRANDS ]])</f>
        <v>6.7114093959731542E-3</v>
      </c>
      <c r="H932">
        <v>90</v>
      </c>
      <c r="I932">
        <v>150</v>
      </c>
      <c r="J932">
        <v>981</v>
      </c>
      <c r="K932">
        <v>147150</v>
      </c>
      <c r="L932">
        <v>58860</v>
      </c>
      <c r="M932">
        <f t="shared" si="99"/>
        <v>0.4</v>
      </c>
      <c r="N932">
        <f t="shared" si="100"/>
        <v>206010</v>
      </c>
      <c r="O932" t="s">
        <v>19</v>
      </c>
      <c r="P932" t="str">
        <f t="shared" si="101"/>
        <v>Anglophone</v>
      </c>
      <c r="Q932" t="s">
        <v>20</v>
      </c>
      <c r="R932" t="str">
        <f t="shared" si="104"/>
        <v>South East</v>
      </c>
      <c r="S932" t="s">
        <v>52</v>
      </c>
      <c r="T932" t="str">
        <f t="shared" si="102"/>
        <v>Jul</v>
      </c>
      <c r="U932" t="str">
        <f t="shared" si="103"/>
        <v>Q3</v>
      </c>
      <c r="V932">
        <v>2019</v>
      </c>
    </row>
    <row r="933" spans="1:22">
      <c r="A933">
        <v>11032</v>
      </c>
      <c r="B933" t="s">
        <v>22</v>
      </c>
      <c r="C933">
        <f>1/COUNTIFS(SalesTable[SALES_REP],SalesTable[[#This Row],[SALES_REP]])</f>
        <v>8.4745762711864406E-3</v>
      </c>
      <c r="D933" t="s">
        <v>23</v>
      </c>
      <c r="E933" t="s">
        <v>18</v>
      </c>
      <c r="F933" t="str">
        <f t="shared" si="98"/>
        <v>Trophy</v>
      </c>
      <c r="G933">
        <f>1/COUNTIFS(SalesTable[[BRANDS ]],SalesTable[[#This Row],[BRANDS ]])</f>
        <v>6.6666666666666671E-3</v>
      </c>
      <c r="H933">
        <v>150</v>
      </c>
      <c r="I933">
        <v>200</v>
      </c>
      <c r="J933">
        <v>799</v>
      </c>
      <c r="K933">
        <v>159800</v>
      </c>
      <c r="L933">
        <v>39950</v>
      </c>
      <c r="M933">
        <f t="shared" si="99"/>
        <v>0.25</v>
      </c>
      <c r="N933">
        <f t="shared" si="100"/>
        <v>199750</v>
      </c>
      <c r="O933" t="s">
        <v>25</v>
      </c>
      <c r="P933" t="str">
        <f t="shared" si="101"/>
        <v>Anglophone</v>
      </c>
      <c r="Q933" t="s">
        <v>26</v>
      </c>
      <c r="R933" t="str">
        <f t="shared" si="104"/>
        <v>West</v>
      </c>
      <c r="S933" t="s">
        <v>53</v>
      </c>
      <c r="T933" t="str">
        <f t="shared" si="102"/>
        <v>Aug</v>
      </c>
      <c r="U933" t="str">
        <f t="shared" si="103"/>
        <v>Q3</v>
      </c>
      <c r="V933">
        <v>2018</v>
      </c>
    </row>
    <row r="934" spans="1:22">
      <c r="A934">
        <v>11033</v>
      </c>
      <c r="B934" t="s">
        <v>28</v>
      </c>
      <c r="C934">
        <f>1/COUNTIFS(SalesTable[SALES_REP],SalesTable[[#This Row],[SALES_REP]])</f>
        <v>9.3457943925233638E-3</v>
      </c>
      <c r="D934" t="s">
        <v>29</v>
      </c>
      <c r="E934" t="s">
        <v>24</v>
      </c>
      <c r="F934" t="str">
        <f t="shared" si="98"/>
        <v>Budweiser</v>
      </c>
      <c r="G934">
        <f>1/COUNTIFS(SalesTable[[BRANDS ]],SalesTable[[#This Row],[BRANDS ]])</f>
        <v>6.6666666666666671E-3</v>
      </c>
      <c r="H934">
        <v>250</v>
      </c>
      <c r="I934">
        <v>500</v>
      </c>
      <c r="J934">
        <v>774</v>
      </c>
      <c r="K934">
        <v>387000</v>
      </c>
      <c r="L934">
        <v>193500</v>
      </c>
      <c r="M934">
        <f t="shared" si="99"/>
        <v>0.5</v>
      </c>
      <c r="N934">
        <f t="shared" si="100"/>
        <v>580500</v>
      </c>
      <c r="O934" t="s">
        <v>31</v>
      </c>
      <c r="P934" t="str">
        <f t="shared" si="101"/>
        <v>Francophone</v>
      </c>
      <c r="Q934" t="s">
        <v>32</v>
      </c>
      <c r="R934" t="str">
        <f t="shared" si="104"/>
        <v>South South</v>
      </c>
      <c r="S934" t="s">
        <v>56</v>
      </c>
      <c r="T934" t="str">
        <f t="shared" si="102"/>
        <v>Sep</v>
      </c>
      <c r="U934" t="str">
        <f t="shared" si="103"/>
        <v>Q3</v>
      </c>
      <c r="V934">
        <v>2018</v>
      </c>
    </row>
    <row r="935" spans="1:22">
      <c r="A935">
        <v>11034</v>
      </c>
      <c r="B935" t="s">
        <v>49</v>
      </c>
      <c r="C935">
        <f>1/COUNTIFS(SalesTable[SALES_REP],SalesTable[[#This Row],[SALES_REP]])</f>
        <v>1.7241379310344827E-2</v>
      </c>
      <c r="D935" t="s">
        <v>50</v>
      </c>
      <c r="E935" t="s">
        <v>30</v>
      </c>
      <c r="F935" t="str">
        <f t="shared" si="98"/>
        <v>Castle Lite</v>
      </c>
      <c r="G935">
        <f>1/COUNTIFS(SalesTable[[BRANDS ]],SalesTable[[#This Row],[BRANDS ]])</f>
        <v>6.6666666666666671E-3</v>
      </c>
      <c r="H935">
        <v>180</v>
      </c>
      <c r="I935">
        <v>450</v>
      </c>
      <c r="J935">
        <v>861</v>
      </c>
      <c r="K935">
        <v>387450</v>
      </c>
      <c r="L935">
        <v>232470</v>
      </c>
      <c r="M935">
        <f t="shared" si="99"/>
        <v>0.6</v>
      </c>
      <c r="N935">
        <f t="shared" si="100"/>
        <v>619920</v>
      </c>
      <c r="O935" t="s">
        <v>37</v>
      </c>
      <c r="P935" t="str">
        <f t="shared" si="101"/>
        <v>Francophone</v>
      </c>
      <c r="Q935" t="s">
        <v>38</v>
      </c>
      <c r="R935" t="str">
        <f t="shared" si="104"/>
        <v>North West</v>
      </c>
      <c r="S935" t="s">
        <v>59</v>
      </c>
      <c r="T935" t="str">
        <f t="shared" si="102"/>
        <v>Oct</v>
      </c>
      <c r="U935" t="str">
        <f t="shared" si="103"/>
        <v>Q4</v>
      </c>
      <c r="V935">
        <v>2019</v>
      </c>
    </row>
    <row r="936" spans="1:22">
      <c r="A936">
        <v>11035</v>
      </c>
      <c r="B936" t="s">
        <v>40</v>
      </c>
      <c r="C936">
        <f>1/COUNTIFS(SalesTable[SALES_REP],SalesTable[[#This Row],[SALES_REP]])</f>
        <v>9.3457943925233638E-3</v>
      </c>
      <c r="D936" t="s">
        <v>41</v>
      </c>
      <c r="E936" t="s">
        <v>36</v>
      </c>
      <c r="F936" t="str">
        <f t="shared" si="98"/>
        <v>Eagle Lager</v>
      </c>
      <c r="G936">
        <f>1/COUNTIFS(SalesTable[[BRANDS ]],SalesTable[[#This Row],[BRANDS ]])</f>
        <v>6.6666666666666671E-3</v>
      </c>
      <c r="H936">
        <v>170</v>
      </c>
      <c r="I936">
        <v>250</v>
      </c>
      <c r="J936">
        <v>928</v>
      </c>
      <c r="K936">
        <v>232000</v>
      </c>
      <c r="L936">
        <v>74240</v>
      </c>
      <c r="M936">
        <f t="shared" si="99"/>
        <v>0.32</v>
      </c>
      <c r="N936">
        <f t="shared" si="100"/>
        <v>306240</v>
      </c>
      <c r="O936" t="s">
        <v>43</v>
      </c>
      <c r="P936" t="str">
        <f t="shared" si="101"/>
        <v>Francophone</v>
      </c>
      <c r="Q936" t="s">
        <v>44</v>
      </c>
      <c r="R936" t="str">
        <f t="shared" si="104"/>
        <v>North Central</v>
      </c>
      <c r="S936" t="s">
        <v>62</v>
      </c>
      <c r="T936" t="str">
        <f t="shared" si="102"/>
        <v>Nov</v>
      </c>
      <c r="U936" t="str">
        <f t="shared" si="103"/>
        <v>Q4</v>
      </c>
      <c r="V936">
        <v>2017</v>
      </c>
    </row>
    <row r="937" spans="1:22">
      <c r="A937">
        <v>11036</v>
      </c>
      <c r="B937" t="s">
        <v>16</v>
      </c>
      <c r="C937">
        <f>1/COUNTIFS(SalesTable[SALES_REP],SalesTable[[#This Row],[SALES_REP]])</f>
        <v>7.3529411764705881E-3</v>
      </c>
      <c r="D937" t="s">
        <v>17</v>
      </c>
      <c r="E937" t="s">
        <v>42</v>
      </c>
      <c r="F937" t="str">
        <f t="shared" si="98"/>
        <v>Hero</v>
      </c>
      <c r="G937">
        <f>1/COUNTIFS(SalesTable[[BRANDS ]],SalesTable[[#This Row],[BRANDS ]])</f>
        <v>6.7114093959731542E-3</v>
      </c>
      <c r="H937">
        <v>150</v>
      </c>
      <c r="I937">
        <v>200</v>
      </c>
      <c r="J937">
        <v>706</v>
      </c>
      <c r="K937">
        <v>141200</v>
      </c>
      <c r="L937">
        <v>35300</v>
      </c>
      <c r="M937">
        <f t="shared" si="99"/>
        <v>0.25</v>
      </c>
      <c r="N937">
        <f t="shared" si="100"/>
        <v>176500</v>
      </c>
      <c r="O937" t="s">
        <v>19</v>
      </c>
      <c r="P937" t="str">
        <f t="shared" si="101"/>
        <v>Anglophone</v>
      </c>
      <c r="Q937" t="s">
        <v>47</v>
      </c>
      <c r="R937" t="str">
        <f t="shared" si="104"/>
        <v>North Central</v>
      </c>
      <c r="S937" t="s">
        <v>63</v>
      </c>
      <c r="T937" t="str">
        <f t="shared" si="102"/>
        <v>Dec</v>
      </c>
      <c r="U937" t="str">
        <f t="shared" si="103"/>
        <v>Q4</v>
      </c>
      <c r="V937">
        <v>2019</v>
      </c>
    </row>
    <row r="938" spans="1:22">
      <c r="A938">
        <v>11037</v>
      </c>
      <c r="B938" t="s">
        <v>16</v>
      </c>
      <c r="C938">
        <f>1/COUNTIFS(SalesTable[SALES_REP],SalesTable[[#This Row],[SALES_REP]])</f>
        <v>7.3529411764705881E-3</v>
      </c>
      <c r="D938" t="s">
        <v>17</v>
      </c>
      <c r="E938" t="s">
        <v>46</v>
      </c>
      <c r="F938" t="str">
        <f t="shared" si="98"/>
        <v>Beta Malt</v>
      </c>
      <c r="G938">
        <f>1/COUNTIFS(SalesTable[[BRANDS ]],SalesTable[[#This Row],[BRANDS ]])</f>
        <v>6.7114093959731542E-3</v>
      </c>
      <c r="H938">
        <v>80</v>
      </c>
      <c r="I938">
        <v>150</v>
      </c>
      <c r="J938">
        <v>761</v>
      </c>
      <c r="K938">
        <v>114150</v>
      </c>
      <c r="L938">
        <v>53270</v>
      </c>
      <c r="M938">
        <f t="shared" si="99"/>
        <v>0.46666666666666667</v>
      </c>
      <c r="N938">
        <f t="shared" si="100"/>
        <v>167420</v>
      </c>
      <c r="O938" t="s">
        <v>25</v>
      </c>
      <c r="P938" t="str">
        <f t="shared" si="101"/>
        <v>Anglophone</v>
      </c>
      <c r="Q938" t="s">
        <v>20</v>
      </c>
      <c r="R938" t="str">
        <f t="shared" si="104"/>
        <v>South East</v>
      </c>
      <c r="S938" t="s">
        <v>21</v>
      </c>
      <c r="T938" t="str">
        <f t="shared" si="102"/>
        <v>Jan</v>
      </c>
      <c r="U938" t="str">
        <f t="shared" si="103"/>
        <v>Q1</v>
      </c>
      <c r="V938">
        <v>2019</v>
      </c>
    </row>
    <row r="939" spans="1:22">
      <c r="A939">
        <v>11038</v>
      </c>
      <c r="B939" t="s">
        <v>40</v>
      </c>
      <c r="C939">
        <f>1/COUNTIFS(SalesTable[SALES_REP],SalesTable[[#This Row],[SALES_REP]])</f>
        <v>9.3457943925233638E-3</v>
      </c>
      <c r="D939" t="s">
        <v>41</v>
      </c>
      <c r="E939" t="s">
        <v>51</v>
      </c>
      <c r="F939" t="str">
        <f t="shared" si="98"/>
        <v>Grand Malt</v>
      </c>
      <c r="G939">
        <f>1/COUNTIFS(SalesTable[[BRANDS ]],SalesTable[[#This Row],[BRANDS ]])</f>
        <v>6.7114093959731542E-3</v>
      </c>
      <c r="H939">
        <v>90</v>
      </c>
      <c r="I939">
        <v>150</v>
      </c>
      <c r="J939">
        <v>849</v>
      </c>
      <c r="K939">
        <v>127350</v>
      </c>
      <c r="L939">
        <v>50940</v>
      </c>
      <c r="M939">
        <f t="shared" si="99"/>
        <v>0.4</v>
      </c>
      <c r="N939">
        <f t="shared" si="100"/>
        <v>178290</v>
      </c>
      <c r="O939" t="s">
        <v>31</v>
      </c>
      <c r="P939" t="str">
        <f t="shared" si="101"/>
        <v>Francophone</v>
      </c>
      <c r="Q939" t="s">
        <v>26</v>
      </c>
      <c r="R939" t="str">
        <f t="shared" si="104"/>
        <v>West</v>
      </c>
      <c r="S939" t="s">
        <v>27</v>
      </c>
      <c r="T939" t="str">
        <f t="shared" si="102"/>
        <v>Feb</v>
      </c>
      <c r="U939" t="str">
        <f t="shared" si="103"/>
        <v>Q1</v>
      </c>
      <c r="V939">
        <v>2017</v>
      </c>
    </row>
    <row r="940" spans="1:22">
      <c r="A940">
        <v>11039</v>
      </c>
      <c r="B940" t="s">
        <v>34</v>
      </c>
      <c r="C940">
        <f>1/COUNTIFS(SalesTable[SALES_REP],SalesTable[[#This Row],[SALES_REP]])</f>
        <v>5.3763440860215058E-3</v>
      </c>
      <c r="D940" t="s">
        <v>35</v>
      </c>
      <c r="E940" t="s">
        <v>18</v>
      </c>
      <c r="F940" t="str">
        <f t="shared" si="98"/>
        <v>Trophy</v>
      </c>
      <c r="G940">
        <f>1/COUNTIFS(SalesTable[[BRANDS ]],SalesTable[[#This Row],[BRANDS ]])</f>
        <v>6.6666666666666671E-3</v>
      </c>
      <c r="H940">
        <v>150</v>
      </c>
      <c r="I940">
        <v>200</v>
      </c>
      <c r="J940">
        <v>914</v>
      </c>
      <c r="K940">
        <v>182800</v>
      </c>
      <c r="L940">
        <v>45700</v>
      </c>
      <c r="M940">
        <f t="shared" si="99"/>
        <v>0.25</v>
      </c>
      <c r="N940">
        <f t="shared" si="100"/>
        <v>228500</v>
      </c>
      <c r="O940" t="s">
        <v>37</v>
      </c>
      <c r="P940" t="str">
        <f t="shared" si="101"/>
        <v>Francophone</v>
      </c>
      <c r="Q940" t="s">
        <v>32</v>
      </c>
      <c r="R940" t="str">
        <f t="shared" si="104"/>
        <v>South South</v>
      </c>
      <c r="S940" t="s">
        <v>33</v>
      </c>
      <c r="T940" t="str">
        <f t="shared" si="102"/>
        <v>Mar</v>
      </c>
      <c r="U940" t="str">
        <f t="shared" si="103"/>
        <v>Q1</v>
      </c>
      <c r="V940">
        <v>2019</v>
      </c>
    </row>
    <row r="941" spans="1:22">
      <c r="A941">
        <v>11040</v>
      </c>
      <c r="B941" t="s">
        <v>54</v>
      </c>
      <c r="C941">
        <f>1/COUNTIFS(SalesTable[SALES_REP],SalesTable[[#This Row],[SALES_REP]])</f>
        <v>1.2658227848101266E-2</v>
      </c>
      <c r="D941" t="s">
        <v>55</v>
      </c>
      <c r="E941" t="s">
        <v>24</v>
      </c>
      <c r="F941" t="str">
        <f t="shared" si="98"/>
        <v>Budweiser</v>
      </c>
      <c r="G941">
        <f>1/COUNTIFS(SalesTable[[BRANDS ]],SalesTable[[#This Row],[BRANDS ]])</f>
        <v>6.6666666666666671E-3</v>
      </c>
      <c r="H941">
        <v>250</v>
      </c>
      <c r="I941">
        <v>500</v>
      </c>
      <c r="J941">
        <v>942</v>
      </c>
      <c r="K941">
        <v>471000</v>
      </c>
      <c r="L941">
        <v>235500</v>
      </c>
      <c r="M941">
        <f t="shared" si="99"/>
        <v>0.5</v>
      </c>
      <c r="N941">
        <f t="shared" si="100"/>
        <v>706500</v>
      </c>
      <c r="O941" t="s">
        <v>43</v>
      </c>
      <c r="P941" t="str">
        <f t="shared" si="101"/>
        <v>Francophone</v>
      </c>
      <c r="Q941" t="s">
        <v>38</v>
      </c>
      <c r="R941" t="str">
        <f t="shared" si="104"/>
        <v>North West</v>
      </c>
      <c r="S941" t="s">
        <v>39</v>
      </c>
      <c r="T941" t="str">
        <f t="shared" si="102"/>
        <v>Apr</v>
      </c>
      <c r="U941" t="str">
        <f t="shared" si="103"/>
        <v>Q2</v>
      </c>
      <c r="V941">
        <v>2018</v>
      </c>
    </row>
    <row r="942" spans="1:22">
      <c r="A942">
        <v>11041</v>
      </c>
      <c r="B942" t="s">
        <v>66</v>
      </c>
      <c r="C942">
        <f>1/COUNTIFS(SalesTable[SALES_REP],SalesTable[[#This Row],[SALES_REP]])</f>
        <v>1.4492753623188406E-2</v>
      </c>
      <c r="D942" t="s">
        <v>67</v>
      </c>
      <c r="E942" t="s">
        <v>30</v>
      </c>
      <c r="F942" t="str">
        <f t="shared" si="98"/>
        <v>Castle Lite</v>
      </c>
      <c r="G942">
        <f>1/COUNTIFS(SalesTable[[BRANDS ]],SalesTable[[#This Row],[BRANDS ]])</f>
        <v>6.6666666666666671E-3</v>
      </c>
      <c r="H942">
        <v>180</v>
      </c>
      <c r="I942">
        <v>450</v>
      </c>
      <c r="J942">
        <v>930</v>
      </c>
      <c r="K942">
        <v>418500</v>
      </c>
      <c r="L942">
        <v>251100</v>
      </c>
      <c r="M942">
        <f t="shared" si="99"/>
        <v>0.6</v>
      </c>
      <c r="N942">
        <f t="shared" si="100"/>
        <v>669600</v>
      </c>
      <c r="O942" t="s">
        <v>19</v>
      </c>
      <c r="P942" t="str">
        <f t="shared" si="101"/>
        <v>Anglophone</v>
      </c>
      <c r="Q942" t="s">
        <v>44</v>
      </c>
      <c r="R942" t="str">
        <f t="shared" si="104"/>
        <v>North Central</v>
      </c>
      <c r="S942" t="s">
        <v>45</v>
      </c>
      <c r="T942" t="str">
        <f t="shared" si="102"/>
        <v>May</v>
      </c>
      <c r="U942" t="str">
        <f t="shared" si="103"/>
        <v>Q2</v>
      </c>
      <c r="V942">
        <v>2017</v>
      </c>
    </row>
    <row r="943" spans="1:22">
      <c r="A943">
        <v>11042</v>
      </c>
      <c r="B943" t="s">
        <v>28</v>
      </c>
      <c r="C943">
        <f>1/COUNTIFS(SalesTable[SALES_REP],SalesTable[[#This Row],[SALES_REP]])</f>
        <v>9.3457943925233638E-3</v>
      </c>
      <c r="D943" t="s">
        <v>29</v>
      </c>
      <c r="E943" t="s">
        <v>36</v>
      </c>
      <c r="F943" t="str">
        <f t="shared" si="98"/>
        <v>Eagle Lager</v>
      </c>
      <c r="G943">
        <f>1/COUNTIFS(SalesTable[[BRANDS ]],SalesTable[[#This Row],[BRANDS ]])</f>
        <v>6.6666666666666671E-3</v>
      </c>
      <c r="H943">
        <v>170</v>
      </c>
      <c r="I943">
        <v>250</v>
      </c>
      <c r="J943">
        <v>945</v>
      </c>
      <c r="K943">
        <v>236250</v>
      </c>
      <c r="L943">
        <v>75600</v>
      </c>
      <c r="M943">
        <f t="shared" si="99"/>
        <v>0.32</v>
      </c>
      <c r="N943">
        <f t="shared" si="100"/>
        <v>311850</v>
      </c>
      <c r="O943" t="s">
        <v>25</v>
      </c>
      <c r="P943" t="str">
        <f t="shared" si="101"/>
        <v>Anglophone</v>
      </c>
      <c r="Q943" t="s">
        <v>47</v>
      </c>
      <c r="R943" t="str">
        <f t="shared" si="104"/>
        <v>North Central</v>
      </c>
      <c r="S943" t="s">
        <v>48</v>
      </c>
      <c r="T943" t="str">
        <f t="shared" si="102"/>
        <v>Jun</v>
      </c>
      <c r="U943" t="str">
        <f t="shared" si="103"/>
        <v>Q2</v>
      </c>
      <c r="V943">
        <v>2018</v>
      </c>
    </row>
    <row r="944" spans="1:22">
      <c r="A944">
        <v>11043</v>
      </c>
      <c r="B944" t="s">
        <v>22</v>
      </c>
      <c r="C944">
        <f>1/COUNTIFS(SalesTable[SALES_REP],SalesTable[[#This Row],[SALES_REP]])</f>
        <v>8.4745762711864406E-3</v>
      </c>
      <c r="D944" t="s">
        <v>23</v>
      </c>
      <c r="E944" t="s">
        <v>42</v>
      </c>
      <c r="F944" t="str">
        <f t="shared" si="98"/>
        <v>Hero</v>
      </c>
      <c r="G944">
        <f>1/COUNTIFS(SalesTable[[BRANDS ]],SalesTable[[#This Row],[BRANDS ]])</f>
        <v>6.7114093959731542E-3</v>
      </c>
      <c r="H944">
        <v>150</v>
      </c>
      <c r="I944">
        <v>200</v>
      </c>
      <c r="J944">
        <v>775</v>
      </c>
      <c r="K944">
        <v>155000</v>
      </c>
      <c r="L944">
        <v>38750</v>
      </c>
      <c r="M944">
        <f t="shared" si="99"/>
        <v>0.25</v>
      </c>
      <c r="N944">
        <f t="shared" si="100"/>
        <v>193750</v>
      </c>
      <c r="O944" t="s">
        <v>31</v>
      </c>
      <c r="P944" t="str">
        <f t="shared" si="101"/>
        <v>Francophone</v>
      </c>
      <c r="Q944" t="s">
        <v>20</v>
      </c>
      <c r="R944" t="str">
        <f t="shared" si="104"/>
        <v>South East</v>
      </c>
      <c r="S944" t="s">
        <v>52</v>
      </c>
      <c r="T944" t="str">
        <f t="shared" si="102"/>
        <v>Jul</v>
      </c>
      <c r="U944" t="str">
        <f t="shared" si="103"/>
        <v>Q3</v>
      </c>
      <c r="V944">
        <v>2017</v>
      </c>
    </row>
    <row r="945" spans="1:22">
      <c r="A945">
        <v>11044</v>
      </c>
      <c r="B945" t="s">
        <v>28</v>
      </c>
      <c r="C945">
        <f>1/COUNTIFS(SalesTable[SALES_REP],SalesTable[[#This Row],[SALES_REP]])</f>
        <v>9.3457943925233638E-3</v>
      </c>
      <c r="D945" t="s">
        <v>29</v>
      </c>
      <c r="E945" t="s">
        <v>46</v>
      </c>
      <c r="F945" t="str">
        <f t="shared" si="98"/>
        <v>Beta Malt</v>
      </c>
      <c r="G945">
        <f>1/COUNTIFS(SalesTable[[BRANDS ]],SalesTable[[#This Row],[BRANDS ]])</f>
        <v>6.7114093959731542E-3</v>
      </c>
      <c r="H945">
        <v>80</v>
      </c>
      <c r="I945">
        <v>150</v>
      </c>
      <c r="J945">
        <v>729</v>
      </c>
      <c r="K945">
        <v>109350</v>
      </c>
      <c r="L945">
        <v>51030</v>
      </c>
      <c r="M945">
        <f t="shared" si="99"/>
        <v>0.46666666666666667</v>
      </c>
      <c r="N945">
        <f t="shared" si="100"/>
        <v>160380</v>
      </c>
      <c r="O945" t="s">
        <v>37</v>
      </c>
      <c r="P945" t="str">
        <f t="shared" si="101"/>
        <v>Francophone</v>
      </c>
      <c r="Q945" t="s">
        <v>26</v>
      </c>
      <c r="R945" t="str">
        <f t="shared" si="104"/>
        <v>West</v>
      </c>
      <c r="S945" t="s">
        <v>53</v>
      </c>
      <c r="T945" t="str">
        <f t="shared" si="102"/>
        <v>Aug</v>
      </c>
      <c r="U945" t="str">
        <f t="shared" si="103"/>
        <v>Q3</v>
      </c>
      <c r="V945">
        <v>2017</v>
      </c>
    </row>
    <row r="946" spans="1:22">
      <c r="A946">
        <v>11045</v>
      </c>
      <c r="B946" t="s">
        <v>49</v>
      </c>
      <c r="C946">
        <f>1/COUNTIFS(SalesTable[SALES_REP],SalesTable[[#This Row],[SALES_REP]])</f>
        <v>1.7241379310344827E-2</v>
      </c>
      <c r="D946" t="s">
        <v>50</v>
      </c>
      <c r="E946" t="s">
        <v>51</v>
      </c>
      <c r="F946" t="str">
        <f t="shared" si="98"/>
        <v>Grand Malt</v>
      </c>
      <c r="G946">
        <f>1/COUNTIFS(SalesTable[[BRANDS ]],SalesTable[[#This Row],[BRANDS ]])</f>
        <v>6.7114093959731542E-3</v>
      </c>
      <c r="H946">
        <v>90</v>
      </c>
      <c r="I946">
        <v>150</v>
      </c>
      <c r="J946">
        <v>941</v>
      </c>
      <c r="K946">
        <v>141150</v>
      </c>
      <c r="L946">
        <v>56460</v>
      </c>
      <c r="M946">
        <f t="shared" si="99"/>
        <v>0.4</v>
      </c>
      <c r="N946">
        <f t="shared" si="100"/>
        <v>197610</v>
      </c>
      <c r="O946" t="s">
        <v>43</v>
      </c>
      <c r="P946" t="str">
        <f t="shared" si="101"/>
        <v>Francophone</v>
      </c>
      <c r="Q946" t="s">
        <v>32</v>
      </c>
      <c r="R946" t="str">
        <f t="shared" si="104"/>
        <v>South South</v>
      </c>
      <c r="S946" t="s">
        <v>56</v>
      </c>
      <c r="T946" t="str">
        <f t="shared" si="102"/>
        <v>Sep</v>
      </c>
      <c r="U946" t="str">
        <f t="shared" si="103"/>
        <v>Q3</v>
      </c>
      <c r="V946">
        <v>2019</v>
      </c>
    </row>
    <row r="947" spans="1:22">
      <c r="A947">
        <v>11046</v>
      </c>
      <c r="B947" t="s">
        <v>40</v>
      </c>
      <c r="C947">
        <f>1/COUNTIFS(SalesTable[SALES_REP],SalesTable[[#This Row],[SALES_REP]])</f>
        <v>9.3457943925233638E-3</v>
      </c>
      <c r="D947" t="s">
        <v>41</v>
      </c>
      <c r="E947" t="s">
        <v>18</v>
      </c>
      <c r="F947" t="str">
        <f t="shared" si="98"/>
        <v>Trophy</v>
      </c>
      <c r="G947">
        <f>1/COUNTIFS(SalesTable[[BRANDS ]],SalesTable[[#This Row],[BRANDS ]])</f>
        <v>6.6666666666666671E-3</v>
      </c>
      <c r="H947">
        <v>150</v>
      </c>
      <c r="I947">
        <v>200</v>
      </c>
      <c r="J947">
        <v>735</v>
      </c>
      <c r="K947">
        <v>147000</v>
      </c>
      <c r="L947">
        <v>36750</v>
      </c>
      <c r="M947">
        <f t="shared" si="99"/>
        <v>0.25</v>
      </c>
      <c r="N947">
        <f t="shared" si="100"/>
        <v>183750</v>
      </c>
      <c r="O947" t="s">
        <v>19</v>
      </c>
      <c r="P947" t="str">
        <f t="shared" si="101"/>
        <v>Anglophone</v>
      </c>
      <c r="Q947" t="s">
        <v>38</v>
      </c>
      <c r="R947" t="str">
        <f t="shared" si="104"/>
        <v>North West</v>
      </c>
      <c r="S947" t="s">
        <v>59</v>
      </c>
      <c r="T947" t="str">
        <f t="shared" si="102"/>
        <v>Oct</v>
      </c>
      <c r="U947" t="str">
        <f t="shared" si="103"/>
        <v>Q4</v>
      </c>
      <c r="V947">
        <v>2017</v>
      </c>
    </row>
    <row r="948" spans="1:22">
      <c r="A948">
        <v>11047</v>
      </c>
      <c r="B948" t="s">
        <v>16</v>
      </c>
      <c r="C948">
        <f>1/COUNTIFS(SalesTable[SALES_REP],SalesTable[[#This Row],[SALES_REP]])</f>
        <v>7.3529411764705881E-3</v>
      </c>
      <c r="D948" t="s">
        <v>17</v>
      </c>
      <c r="E948" t="s">
        <v>24</v>
      </c>
      <c r="F948" t="str">
        <f t="shared" si="98"/>
        <v>Budweiser</v>
      </c>
      <c r="G948">
        <f>1/COUNTIFS(SalesTable[[BRANDS ]],SalesTable[[#This Row],[BRANDS ]])</f>
        <v>6.6666666666666671E-3</v>
      </c>
      <c r="H948">
        <v>250</v>
      </c>
      <c r="I948">
        <v>500</v>
      </c>
      <c r="J948">
        <v>727</v>
      </c>
      <c r="K948">
        <v>363500</v>
      </c>
      <c r="L948">
        <v>181750</v>
      </c>
      <c r="M948">
        <f t="shared" si="99"/>
        <v>0.5</v>
      </c>
      <c r="N948">
        <f t="shared" si="100"/>
        <v>545250</v>
      </c>
      <c r="O948" t="s">
        <v>25</v>
      </c>
      <c r="P948" t="str">
        <f t="shared" si="101"/>
        <v>Anglophone</v>
      </c>
      <c r="Q948" t="s">
        <v>44</v>
      </c>
      <c r="R948" t="str">
        <f t="shared" si="104"/>
        <v>North Central</v>
      </c>
      <c r="S948" t="s">
        <v>62</v>
      </c>
      <c r="T948" t="str">
        <f t="shared" si="102"/>
        <v>Nov</v>
      </c>
      <c r="U948" t="str">
        <f t="shared" si="103"/>
        <v>Q4</v>
      </c>
      <c r="V948">
        <v>2018</v>
      </c>
    </row>
    <row r="949" spans="1:22">
      <c r="A949">
        <v>11048</v>
      </c>
      <c r="B949" t="s">
        <v>16</v>
      </c>
      <c r="C949">
        <f>1/COUNTIFS(SalesTable[SALES_REP],SalesTable[[#This Row],[SALES_REP]])</f>
        <v>7.3529411764705881E-3</v>
      </c>
      <c r="D949" t="s">
        <v>17</v>
      </c>
      <c r="E949" t="s">
        <v>30</v>
      </c>
      <c r="F949" t="str">
        <f t="shared" si="98"/>
        <v>Castle Lite</v>
      </c>
      <c r="G949">
        <f>1/COUNTIFS(SalesTable[[BRANDS ]],SalesTable[[#This Row],[BRANDS ]])</f>
        <v>6.6666666666666671E-3</v>
      </c>
      <c r="H949">
        <v>180</v>
      </c>
      <c r="I949">
        <v>450</v>
      </c>
      <c r="J949">
        <v>859</v>
      </c>
      <c r="K949">
        <v>386550</v>
      </c>
      <c r="L949">
        <v>231930</v>
      </c>
      <c r="M949">
        <f t="shared" si="99"/>
        <v>0.6</v>
      </c>
      <c r="N949">
        <f t="shared" si="100"/>
        <v>618480</v>
      </c>
      <c r="O949" t="s">
        <v>31</v>
      </c>
      <c r="P949" t="str">
        <f t="shared" si="101"/>
        <v>Francophone</v>
      </c>
      <c r="Q949" t="s">
        <v>47</v>
      </c>
      <c r="R949" t="str">
        <f t="shared" si="104"/>
        <v>North Central</v>
      </c>
      <c r="S949" t="s">
        <v>63</v>
      </c>
      <c r="T949" t="str">
        <f t="shared" si="102"/>
        <v>Dec</v>
      </c>
      <c r="U949" t="str">
        <f t="shared" si="103"/>
        <v>Q4</v>
      </c>
      <c r="V949">
        <v>2018</v>
      </c>
    </row>
    <row r="950" spans="1:22">
      <c r="A950">
        <v>11049</v>
      </c>
      <c r="B950" t="s">
        <v>40</v>
      </c>
      <c r="C950">
        <f>1/COUNTIFS(SalesTable[SALES_REP],SalesTable[[#This Row],[SALES_REP]])</f>
        <v>9.3457943925233638E-3</v>
      </c>
      <c r="D950" t="s">
        <v>41</v>
      </c>
      <c r="E950" t="s">
        <v>36</v>
      </c>
      <c r="F950" t="str">
        <f t="shared" si="98"/>
        <v>Eagle Lager</v>
      </c>
      <c r="G950">
        <f>1/COUNTIFS(SalesTable[[BRANDS ]],SalesTable[[#This Row],[BRANDS ]])</f>
        <v>6.6666666666666671E-3</v>
      </c>
      <c r="H950">
        <v>170</v>
      </c>
      <c r="I950">
        <v>250</v>
      </c>
      <c r="J950">
        <v>792</v>
      </c>
      <c r="K950">
        <v>198000</v>
      </c>
      <c r="L950">
        <v>63360</v>
      </c>
      <c r="M950">
        <f t="shared" si="99"/>
        <v>0.32</v>
      </c>
      <c r="N950">
        <f t="shared" si="100"/>
        <v>261360</v>
      </c>
      <c r="O950" t="s">
        <v>37</v>
      </c>
      <c r="P950" t="str">
        <f t="shared" si="101"/>
        <v>Francophone</v>
      </c>
      <c r="Q950" t="s">
        <v>20</v>
      </c>
      <c r="R950" t="str">
        <f t="shared" si="104"/>
        <v>South East</v>
      </c>
      <c r="S950" t="s">
        <v>21</v>
      </c>
      <c r="T950" t="str">
        <f t="shared" si="102"/>
        <v>Jan</v>
      </c>
      <c r="U950" t="str">
        <f t="shared" si="103"/>
        <v>Q1</v>
      </c>
      <c r="V950">
        <v>2017</v>
      </c>
    </row>
    <row r="951" spans="1:22">
      <c r="A951">
        <v>11050</v>
      </c>
      <c r="B951" t="s">
        <v>16</v>
      </c>
      <c r="C951">
        <f>1/COUNTIFS(SalesTable[SALES_REP],SalesTable[[#This Row],[SALES_REP]])</f>
        <v>7.3529411764705881E-3</v>
      </c>
      <c r="D951" t="s">
        <v>17</v>
      </c>
      <c r="E951" t="s">
        <v>42</v>
      </c>
      <c r="F951" t="str">
        <f t="shared" si="98"/>
        <v>Hero</v>
      </c>
      <c r="G951">
        <f>1/COUNTIFS(SalesTable[[BRANDS ]],SalesTable[[#This Row],[BRANDS ]])</f>
        <v>6.7114093959731542E-3</v>
      </c>
      <c r="H951">
        <v>150</v>
      </c>
      <c r="I951">
        <v>200</v>
      </c>
      <c r="J951">
        <v>874</v>
      </c>
      <c r="K951">
        <v>174800</v>
      </c>
      <c r="L951">
        <v>43700</v>
      </c>
      <c r="M951">
        <f t="shared" si="99"/>
        <v>0.25</v>
      </c>
      <c r="N951">
        <f t="shared" si="100"/>
        <v>218500</v>
      </c>
      <c r="O951" t="s">
        <v>43</v>
      </c>
      <c r="P951" t="str">
        <f t="shared" si="101"/>
        <v>Francophone</v>
      </c>
      <c r="Q951" t="s">
        <v>26</v>
      </c>
      <c r="R951" t="str">
        <f t="shared" si="104"/>
        <v>West</v>
      </c>
      <c r="S951" t="s">
        <v>27</v>
      </c>
      <c r="T951" t="str">
        <f t="shared" si="102"/>
        <v>Feb</v>
      </c>
      <c r="U951" t="str">
        <f t="shared" si="103"/>
        <v>Q1</v>
      </c>
      <c r="V951">
        <v>2017</v>
      </c>
    </row>
    <row r="952" spans="1:22">
      <c r="A952">
        <v>11051</v>
      </c>
      <c r="B952" t="s">
        <v>22</v>
      </c>
      <c r="C952">
        <f>1/COUNTIFS(SalesTable[SALES_REP],SalesTable[[#This Row],[SALES_REP]])</f>
        <v>8.4745762711864406E-3</v>
      </c>
      <c r="D952" t="s">
        <v>23</v>
      </c>
      <c r="E952" t="s">
        <v>46</v>
      </c>
      <c r="F952" t="str">
        <f t="shared" si="98"/>
        <v>Beta Malt</v>
      </c>
      <c r="G952">
        <f>1/COUNTIFS(SalesTable[[BRANDS ]],SalesTable[[#This Row],[BRANDS ]])</f>
        <v>6.7114093959731542E-3</v>
      </c>
      <c r="H952">
        <v>80</v>
      </c>
      <c r="I952">
        <v>150</v>
      </c>
      <c r="J952">
        <v>792</v>
      </c>
      <c r="K952">
        <v>118800</v>
      </c>
      <c r="L952">
        <v>55440</v>
      </c>
      <c r="M952">
        <f t="shared" si="99"/>
        <v>0.46666666666666667</v>
      </c>
      <c r="N952">
        <f t="shared" si="100"/>
        <v>174240</v>
      </c>
      <c r="O952" t="s">
        <v>19</v>
      </c>
      <c r="P952" t="str">
        <f t="shared" si="101"/>
        <v>Anglophone</v>
      </c>
      <c r="Q952" t="s">
        <v>32</v>
      </c>
      <c r="R952" t="str">
        <f t="shared" si="104"/>
        <v>South South</v>
      </c>
      <c r="S952" t="s">
        <v>33</v>
      </c>
      <c r="T952" t="str">
        <f t="shared" si="102"/>
        <v>Mar</v>
      </c>
      <c r="U952" t="str">
        <f t="shared" si="103"/>
        <v>Q1</v>
      </c>
      <c r="V952">
        <v>2019</v>
      </c>
    </row>
    <row r="953" spans="1:22">
      <c r="A953">
        <v>11052</v>
      </c>
      <c r="B953" t="s">
        <v>28</v>
      </c>
      <c r="C953">
        <f>1/COUNTIFS(SalesTable[SALES_REP],SalesTable[[#This Row],[SALES_REP]])</f>
        <v>9.3457943925233638E-3</v>
      </c>
      <c r="D953" t="s">
        <v>29</v>
      </c>
      <c r="E953" t="s">
        <v>51</v>
      </c>
      <c r="F953" t="str">
        <f t="shared" si="98"/>
        <v>Grand Malt</v>
      </c>
      <c r="G953">
        <f>1/COUNTIFS(SalesTable[[BRANDS ]],SalesTable[[#This Row],[BRANDS ]])</f>
        <v>6.7114093959731542E-3</v>
      </c>
      <c r="H953">
        <v>90</v>
      </c>
      <c r="I953">
        <v>150</v>
      </c>
      <c r="J953">
        <v>822</v>
      </c>
      <c r="K953">
        <v>123300</v>
      </c>
      <c r="L953">
        <v>49320</v>
      </c>
      <c r="M953">
        <f t="shared" si="99"/>
        <v>0.4</v>
      </c>
      <c r="N953">
        <f t="shared" si="100"/>
        <v>172620</v>
      </c>
      <c r="O953" t="s">
        <v>25</v>
      </c>
      <c r="P953" t="str">
        <f t="shared" si="101"/>
        <v>Anglophone</v>
      </c>
      <c r="Q953" t="s">
        <v>38</v>
      </c>
      <c r="R953" t="str">
        <f t="shared" si="104"/>
        <v>North West</v>
      </c>
      <c r="S953" t="s">
        <v>39</v>
      </c>
      <c r="T953" t="str">
        <f t="shared" si="102"/>
        <v>Apr</v>
      </c>
      <c r="U953" t="str">
        <f t="shared" si="103"/>
        <v>Q2</v>
      </c>
      <c r="V953">
        <v>2018</v>
      </c>
    </row>
    <row r="954" spans="1:22">
      <c r="A954">
        <v>11053</v>
      </c>
      <c r="B954" t="s">
        <v>34</v>
      </c>
      <c r="C954">
        <f>1/COUNTIFS(SalesTable[SALES_REP],SalesTable[[#This Row],[SALES_REP]])</f>
        <v>5.3763440860215058E-3</v>
      </c>
      <c r="D954" t="s">
        <v>35</v>
      </c>
      <c r="E954" t="s">
        <v>18</v>
      </c>
      <c r="F954" t="str">
        <f t="shared" si="98"/>
        <v>Trophy</v>
      </c>
      <c r="G954">
        <f>1/COUNTIFS(SalesTable[[BRANDS ]],SalesTable[[#This Row],[BRANDS ]])</f>
        <v>6.6666666666666671E-3</v>
      </c>
      <c r="H954">
        <v>150</v>
      </c>
      <c r="I954">
        <v>200</v>
      </c>
      <c r="J954">
        <v>912</v>
      </c>
      <c r="K954">
        <v>182400</v>
      </c>
      <c r="L954">
        <v>45600</v>
      </c>
      <c r="M954">
        <f t="shared" si="99"/>
        <v>0.25</v>
      </c>
      <c r="N954">
        <f t="shared" si="100"/>
        <v>228000</v>
      </c>
      <c r="O954" t="s">
        <v>31</v>
      </c>
      <c r="P954" t="str">
        <f t="shared" si="101"/>
        <v>Francophone</v>
      </c>
      <c r="Q954" t="s">
        <v>44</v>
      </c>
      <c r="R954" t="str">
        <f t="shared" si="104"/>
        <v>North Central</v>
      </c>
      <c r="S954" t="s">
        <v>45</v>
      </c>
      <c r="T954" t="str">
        <f t="shared" si="102"/>
        <v>May</v>
      </c>
      <c r="U954" t="str">
        <f t="shared" si="103"/>
        <v>Q2</v>
      </c>
      <c r="V954">
        <v>2017</v>
      </c>
    </row>
    <row r="955" spans="1:22">
      <c r="A955">
        <v>11054</v>
      </c>
      <c r="B955" t="s">
        <v>40</v>
      </c>
      <c r="C955">
        <f>1/COUNTIFS(SalesTable[SALES_REP],SalesTable[[#This Row],[SALES_REP]])</f>
        <v>9.3457943925233638E-3</v>
      </c>
      <c r="D955" t="s">
        <v>41</v>
      </c>
      <c r="E955" t="s">
        <v>24</v>
      </c>
      <c r="F955" t="str">
        <f t="shared" si="98"/>
        <v>Budweiser</v>
      </c>
      <c r="G955">
        <f>1/COUNTIFS(SalesTable[[BRANDS ]],SalesTable[[#This Row],[BRANDS ]])</f>
        <v>6.6666666666666671E-3</v>
      </c>
      <c r="H955">
        <v>250</v>
      </c>
      <c r="I955">
        <v>500</v>
      </c>
      <c r="J955">
        <v>759</v>
      </c>
      <c r="K955">
        <v>379500</v>
      </c>
      <c r="L955">
        <v>189750</v>
      </c>
      <c r="M955">
        <f t="shared" si="99"/>
        <v>0.5</v>
      </c>
      <c r="N955">
        <f t="shared" si="100"/>
        <v>569250</v>
      </c>
      <c r="O955" t="s">
        <v>37</v>
      </c>
      <c r="P955" t="str">
        <f t="shared" si="101"/>
        <v>Francophone</v>
      </c>
      <c r="Q955" t="s">
        <v>47</v>
      </c>
      <c r="R955" t="str">
        <f t="shared" si="104"/>
        <v>North Central</v>
      </c>
      <c r="S955" t="s">
        <v>48</v>
      </c>
      <c r="T955" t="str">
        <f t="shared" si="102"/>
        <v>Jun</v>
      </c>
      <c r="U955" t="str">
        <f t="shared" si="103"/>
        <v>Q2</v>
      </c>
      <c r="V955">
        <v>2017</v>
      </c>
    </row>
    <row r="956" spans="1:22">
      <c r="A956">
        <v>11055</v>
      </c>
      <c r="B956" t="s">
        <v>16</v>
      </c>
      <c r="C956">
        <f>1/COUNTIFS(SalesTable[SALES_REP],SalesTable[[#This Row],[SALES_REP]])</f>
        <v>7.3529411764705881E-3</v>
      </c>
      <c r="D956" t="s">
        <v>17</v>
      </c>
      <c r="E956" t="s">
        <v>30</v>
      </c>
      <c r="F956" t="str">
        <f t="shared" si="98"/>
        <v>Castle Lite</v>
      </c>
      <c r="G956">
        <f>1/COUNTIFS(SalesTable[[BRANDS ]],SalesTable[[#This Row],[BRANDS ]])</f>
        <v>6.6666666666666671E-3</v>
      </c>
      <c r="H956">
        <v>180</v>
      </c>
      <c r="I956">
        <v>450</v>
      </c>
      <c r="J956">
        <v>858</v>
      </c>
      <c r="K956">
        <v>386100</v>
      </c>
      <c r="L956">
        <v>231660</v>
      </c>
      <c r="M956">
        <f t="shared" si="99"/>
        <v>0.6</v>
      </c>
      <c r="N956">
        <f t="shared" si="100"/>
        <v>617760</v>
      </c>
      <c r="O956" t="s">
        <v>43</v>
      </c>
      <c r="P956" t="str">
        <f t="shared" si="101"/>
        <v>Francophone</v>
      </c>
      <c r="Q956" t="s">
        <v>20</v>
      </c>
      <c r="R956" t="str">
        <f t="shared" si="104"/>
        <v>South East</v>
      </c>
      <c r="S956" t="s">
        <v>52</v>
      </c>
      <c r="T956" t="str">
        <f t="shared" si="102"/>
        <v>Jul</v>
      </c>
      <c r="U956" t="str">
        <f t="shared" si="103"/>
        <v>Q3</v>
      </c>
      <c r="V956">
        <v>2017</v>
      </c>
    </row>
    <row r="957" spans="1:22">
      <c r="A957">
        <v>11056</v>
      </c>
      <c r="B957" t="s">
        <v>49</v>
      </c>
      <c r="C957">
        <f>1/COUNTIFS(SalesTable[SALES_REP],SalesTable[[#This Row],[SALES_REP]])</f>
        <v>1.7241379310344827E-2</v>
      </c>
      <c r="D957" t="s">
        <v>50</v>
      </c>
      <c r="E957" t="s">
        <v>36</v>
      </c>
      <c r="F957" t="str">
        <f t="shared" si="98"/>
        <v>Eagle Lager</v>
      </c>
      <c r="G957">
        <f>1/COUNTIFS(SalesTable[[BRANDS ]],SalesTable[[#This Row],[BRANDS ]])</f>
        <v>6.6666666666666671E-3</v>
      </c>
      <c r="H957">
        <v>170</v>
      </c>
      <c r="I957">
        <v>250</v>
      </c>
      <c r="J957">
        <v>921</v>
      </c>
      <c r="K957">
        <v>230250</v>
      </c>
      <c r="L957">
        <v>73680</v>
      </c>
      <c r="M957">
        <f t="shared" si="99"/>
        <v>0.32</v>
      </c>
      <c r="N957">
        <f t="shared" si="100"/>
        <v>303930</v>
      </c>
      <c r="O957" t="s">
        <v>19</v>
      </c>
      <c r="P957" t="str">
        <f t="shared" si="101"/>
        <v>Anglophone</v>
      </c>
      <c r="Q957" t="s">
        <v>26</v>
      </c>
      <c r="R957" t="str">
        <f t="shared" si="104"/>
        <v>West</v>
      </c>
      <c r="S957" t="s">
        <v>53</v>
      </c>
      <c r="T957" t="str">
        <f t="shared" si="102"/>
        <v>Aug</v>
      </c>
      <c r="U957" t="str">
        <f t="shared" si="103"/>
        <v>Q3</v>
      </c>
      <c r="V957">
        <v>2018</v>
      </c>
    </row>
    <row r="958" spans="1:22">
      <c r="A958">
        <v>11057</v>
      </c>
      <c r="B958" t="s">
        <v>34</v>
      </c>
      <c r="C958">
        <f>1/COUNTIFS(SalesTable[SALES_REP],SalesTable[[#This Row],[SALES_REP]])</f>
        <v>5.3763440860215058E-3</v>
      </c>
      <c r="D958" t="s">
        <v>35</v>
      </c>
      <c r="E958" t="s">
        <v>42</v>
      </c>
      <c r="F958" t="str">
        <f t="shared" si="98"/>
        <v>Hero</v>
      </c>
      <c r="G958">
        <f>1/COUNTIFS(SalesTable[[BRANDS ]],SalesTable[[#This Row],[BRANDS ]])</f>
        <v>6.7114093959731542E-3</v>
      </c>
      <c r="H958">
        <v>150</v>
      </c>
      <c r="I958">
        <v>200</v>
      </c>
      <c r="J958">
        <v>871</v>
      </c>
      <c r="K958">
        <v>174200</v>
      </c>
      <c r="L958">
        <v>43550</v>
      </c>
      <c r="M958">
        <f t="shared" si="99"/>
        <v>0.25</v>
      </c>
      <c r="N958">
        <f t="shared" si="100"/>
        <v>217750</v>
      </c>
      <c r="O958" t="s">
        <v>25</v>
      </c>
      <c r="P958" t="str">
        <f t="shared" si="101"/>
        <v>Anglophone</v>
      </c>
      <c r="Q958" t="s">
        <v>32</v>
      </c>
      <c r="R958" t="str">
        <f t="shared" si="104"/>
        <v>South South</v>
      </c>
      <c r="S958" t="s">
        <v>56</v>
      </c>
      <c r="T958" t="str">
        <f t="shared" si="102"/>
        <v>Sep</v>
      </c>
      <c r="U958" t="str">
        <f t="shared" si="103"/>
        <v>Q3</v>
      </c>
      <c r="V958">
        <v>2019</v>
      </c>
    </row>
    <row r="959" spans="1:22">
      <c r="A959">
        <v>11058</v>
      </c>
      <c r="B959" t="s">
        <v>54</v>
      </c>
      <c r="C959">
        <f>1/COUNTIFS(SalesTable[SALES_REP],SalesTable[[#This Row],[SALES_REP]])</f>
        <v>1.2658227848101266E-2</v>
      </c>
      <c r="D959" t="s">
        <v>55</v>
      </c>
      <c r="E959" t="s">
        <v>46</v>
      </c>
      <c r="F959" t="str">
        <f t="shared" si="98"/>
        <v>Beta Malt</v>
      </c>
      <c r="G959">
        <f>1/COUNTIFS(SalesTable[[BRANDS ]],SalesTable[[#This Row],[BRANDS ]])</f>
        <v>6.7114093959731542E-3</v>
      </c>
      <c r="H959">
        <v>80</v>
      </c>
      <c r="I959">
        <v>150</v>
      </c>
      <c r="J959">
        <v>836</v>
      </c>
      <c r="K959">
        <v>125400</v>
      </c>
      <c r="L959">
        <v>58520</v>
      </c>
      <c r="M959">
        <f t="shared" si="99"/>
        <v>0.46666666666666667</v>
      </c>
      <c r="N959">
        <f t="shared" si="100"/>
        <v>183920</v>
      </c>
      <c r="O959" t="s">
        <v>31</v>
      </c>
      <c r="P959" t="str">
        <f t="shared" si="101"/>
        <v>Francophone</v>
      </c>
      <c r="Q959" t="s">
        <v>38</v>
      </c>
      <c r="R959" t="str">
        <f t="shared" si="104"/>
        <v>North West</v>
      </c>
      <c r="S959" t="s">
        <v>59</v>
      </c>
      <c r="T959" t="str">
        <f t="shared" si="102"/>
        <v>Oct</v>
      </c>
      <c r="U959" t="str">
        <f t="shared" si="103"/>
        <v>Q4</v>
      </c>
      <c r="V959">
        <v>2018</v>
      </c>
    </row>
    <row r="960" spans="1:22">
      <c r="A960">
        <v>11059</v>
      </c>
      <c r="B960" t="s">
        <v>57</v>
      </c>
      <c r="C960">
        <f>1/COUNTIFS(SalesTable[SALES_REP],SalesTable[[#This Row],[SALES_REP]])</f>
        <v>2.0408163265306121E-2</v>
      </c>
      <c r="D960" t="s">
        <v>58</v>
      </c>
      <c r="E960" t="s">
        <v>51</v>
      </c>
      <c r="F960" t="str">
        <f t="shared" si="98"/>
        <v>Grand Malt</v>
      </c>
      <c r="G960">
        <f>1/COUNTIFS(SalesTable[[BRANDS ]],SalesTable[[#This Row],[BRANDS ]])</f>
        <v>6.7114093959731542E-3</v>
      </c>
      <c r="H960">
        <v>90</v>
      </c>
      <c r="I960">
        <v>150</v>
      </c>
      <c r="J960">
        <v>861</v>
      </c>
      <c r="K960">
        <v>129150</v>
      </c>
      <c r="L960">
        <v>51660</v>
      </c>
      <c r="M960">
        <f t="shared" si="99"/>
        <v>0.4</v>
      </c>
      <c r="N960">
        <f t="shared" si="100"/>
        <v>180810</v>
      </c>
      <c r="O960" t="s">
        <v>37</v>
      </c>
      <c r="P960" t="str">
        <f t="shared" si="101"/>
        <v>Francophone</v>
      </c>
      <c r="Q960" t="s">
        <v>44</v>
      </c>
      <c r="R960" t="str">
        <f t="shared" si="104"/>
        <v>North Central</v>
      </c>
      <c r="S960" t="s">
        <v>62</v>
      </c>
      <c r="T960" t="str">
        <f t="shared" si="102"/>
        <v>Nov</v>
      </c>
      <c r="U960" t="str">
        <f t="shared" si="103"/>
        <v>Q4</v>
      </c>
      <c r="V960">
        <v>2019</v>
      </c>
    </row>
    <row r="961" spans="1:22">
      <c r="A961">
        <v>11060</v>
      </c>
      <c r="B961" t="s">
        <v>60</v>
      </c>
      <c r="C961">
        <f>1/COUNTIFS(SalesTable[SALES_REP],SalesTable[[#This Row],[SALES_REP]])</f>
        <v>1.4492753623188406E-2</v>
      </c>
      <c r="D961" t="s">
        <v>61</v>
      </c>
      <c r="E961" t="s">
        <v>18</v>
      </c>
      <c r="F961" t="str">
        <f t="shared" si="98"/>
        <v>Trophy</v>
      </c>
      <c r="G961">
        <f>1/COUNTIFS(SalesTable[[BRANDS ]],SalesTable[[#This Row],[BRANDS ]])</f>
        <v>6.6666666666666671E-3</v>
      </c>
      <c r="H961">
        <v>150</v>
      </c>
      <c r="I961">
        <v>200</v>
      </c>
      <c r="J961">
        <v>711</v>
      </c>
      <c r="K961">
        <v>142200</v>
      </c>
      <c r="L961">
        <v>35550</v>
      </c>
      <c r="M961">
        <f t="shared" si="99"/>
        <v>0.25</v>
      </c>
      <c r="N961">
        <f t="shared" si="100"/>
        <v>177750</v>
      </c>
      <c r="O961" t="s">
        <v>43</v>
      </c>
      <c r="P961" t="str">
        <f t="shared" si="101"/>
        <v>Francophone</v>
      </c>
      <c r="Q961" t="s">
        <v>47</v>
      </c>
      <c r="R961" t="str">
        <f t="shared" si="104"/>
        <v>North Central</v>
      </c>
      <c r="S961" t="s">
        <v>63</v>
      </c>
      <c r="T961" t="str">
        <f t="shared" si="102"/>
        <v>Dec</v>
      </c>
      <c r="U961" t="str">
        <f t="shared" si="103"/>
        <v>Q4</v>
      </c>
      <c r="V961">
        <v>2019</v>
      </c>
    </row>
    <row r="962" spans="1:22">
      <c r="A962">
        <v>11061</v>
      </c>
      <c r="B962" t="s">
        <v>34</v>
      </c>
      <c r="C962">
        <f>1/COUNTIFS(SalesTable[SALES_REP],SalesTable[[#This Row],[SALES_REP]])</f>
        <v>5.3763440860215058E-3</v>
      </c>
      <c r="D962" t="s">
        <v>35</v>
      </c>
      <c r="E962" t="s">
        <v>24</v>
      </c>
      <c r="F962" t="str">
        <f t="shared" ref="F962:F1025" si="105">PROPER(E962)</f>
        <v>Budweiser</v>
      </c>
      <c r="G962">
        <f>1/COUNTIFS(SalesTable[[BRANDS ]],SalesTable[[#This Row],[BRANDS ]])</f>
        <v>6.6666666666666671E-3</v>
      </c>
      <c r="H962">
        <v>250</v>
      </c>
      <c r="I962">
        <v>500</v>
      </c>
      <c r="J962">
        <v>834</v>
      </c>
      <c r="K962">
        <v>417000</v>
      </c>
      <c r="L962">
        <v>208500</v>
      </c>
      <c r="M962">
        <f t="shared" ref="M962:M1025" si="106">L962/K962</f>
        <v>0.5</v>
      </c>
      <c r="N962">
        <f t="shared" ref="N962:N1025" si="107">SUM(K962,L962)</f>
        <v>625500</v>
      </c>
      <c r="O962" t="s">
        <v>19</v>
      </c>
      <c r="P962" t="str">
        <f t="shared" ref="P962:P1025" si="108">IF(O962 = "Ghana", "Anglophone", IF(O962= "Nigeria", "Anglophone", "Francophone"))</f>
        <v>Anglophone</v>
      </c>
      <c r="Q962" t="s">
        <v>20</v>
      </c>
      <c r="R962" t="str">
        <f t="shared" si="104"/>
        <v>South East</v>
      </c>
      <c r="S962" t="s">
        <v>21</v>
      </c>
      <c r="T962" t="str">
        <f t="shared" ref="T962:T1025" si="109">LEFT(S962, 3)</f>
        <v>Jan</v>
      </c>
      <c r="U962" t="str">
        <f t="shared" ref="U962:U1025" si="110">IF(S962="October","Q4",IF(S962="November","Q4",IF(S962="December","Q4",IF(S962="September", "Q3",IF(S962="August", "Q3", IF(S962="July", "Q3",IF(S962="June", "Q2",IF(S962="May", "Q2", IF(S962="April", "Q2","Q1")))))))))</f>
        <v>Q1</v>
      </c>
      <c r="V962">
        <v>2019</v>
      </c>
    </row>
    <row r="963" spans="1:22">
      <c r="A963">
        <v>11062</v>
      </c>
      <c r="B963" t="s">
        <v>64</v>
      </c>
      <c r="C963">
        <f>1/COUNTIFS(SalesTable[SALES_REP],SalesTable[[#This Row],[SALES_REP]])</f>
        <v>1.4492753623188406E-2</v>
      </c>
      <c r="D963" t="s">
        <v>65</v>
      </c>
      <c r="E963" t="s">
        <v>30</v>
      </c>
      <c r="F963" t="str">
        <f t="shared" si="105"/>
        <v>Castle Lite</v>
      </c>
      <c r="G963">
        <f>1/COUNTIFS(SalesTable[[BRANDS ]],SalesTable[[#This Row],[BRANDS ]])</f>
        <v>6.6666666666666671E-3</v>
      </c>
      <c r="H963">
        <v>180</v>
      </c>
      <c r="I963">
        <v>450</v>
      </c>
      <c r="J963">
        <v>979</v>
      </c>
      <c r="K963">
        <v>440550</v>
      </c>
      <c r="L963">
        <v>264330</v>
      </c>
      <c r="M963">
        <f t="shared" si="106"/>
        <v>0.6</v>
      </c>
      <c r="N963">
        <f t="shared" si="107"/>
        <v>704880</v>
      </c>
      <c r="O963" t="s">
        <v>25</v>
      </c>
      <c r="P963" t="str">
        <f t="shared" si="108"/>
        <v>Anglophone</v>
      </c>
      <c r="Q963" t="s">
        <v>26</v>
      </c>
      <c r="R963" t="str">
        <f t="shared" ref="R963:R1026" si="111">IF(Q963="Southeast","South East",IF(Q963="west","West",IF(Q963="southsouth","South South",IF(Q963="northwest","North West",IF(Q963="northeast","North East","North Central")))))</f>
        <v>West</v>
      </c>
      <c r="S963" t="s">
        <v>27</v>
      </c>
      <c r="T963" t="str">
        <f t="shared" si="109"/>
        <v>Feb</v>
      </c>
      <c r="U963" t="str">
        <f t="shared" si="110"/>
        <v>Q1</v>
      </c>
      <c r="V963">
        <v>2018</v>
      </c>
    </row>
    <row r="964" spans="1:22">
      <c r="A964">
        <v>11063</v>
      </c>
      <c r="B964" t="s">
        <v>34</v>
      </c>
      <c r="C964">
        <f>1/COUNTIFS(SalesTable[SALES_REP],SalesTable[[#This Row],[SALES_REP]])</f>
        <v>5.3763440860215058E-3</v>
      </c>
      <c r="D964" t="s">
        <v>35</v>
      </c>
      <c r="E964" t="s">
        <v>36</v>
      </c>
      <c r="F964" t="str">
        <f t="shared" si="105"/>
        <v>Eagle Lager</v>
      </c>
      <c r="G964">
        <f>1/COUNTIFS(SalesTable[[BRANDS ]],SalesTable[[#This Row],[BRANDS ]])</f>
        <v>6.6666666666666671E-3</v>
      </c>
      <c r="H964">
        <v>170</v>
      </c>
      <c r="I964">
        <v>250</v>
      </c>
      <c r="J964">
        <v>858</v>
      </c>
      <c r="K964">
        <v>214500</v>
      </c>
      <c r="L964">
        <v>68640</v>
      </c>
      <c r="M964">
        <f t="shared" si="106"/>
        <v>0.32</v>
      </c>
      <c r="N964">
        <f t="shared" si="107"/>
        <v>283140</v>
      </c>
      <c r="O964" t="s">
        <v>31</v>
      </c>
      <c r="P964" t="str">
        <f t="shared" si="108"/>
        <v>Francophone</v>
      </c>
      <c r="Q964" t="s">
        <v>32</v>
      </c>
      <c r="R964" t="str">
        <f t="shared" si="111"/>
        <v>South South</v>
      </c>
      <c r="S964" t="s">
        <v>33</v>
      </c>
      <c r="T964" t="str">
        <f t="shared" si="109"/>
        <v>Mar</v>
      </c>
      <c r="U964" t="str">
        <f t="shared" si="110"/>
        <v>Q1</v>
      </c>
      <c r="V964">
        <v>2019</v>
      </c>
    </row>
    <row r="965" spans="1:22">
      <c r="A965">
        <v>11064</v>
      </c>
      <c r="B965" t="s">
        <v>16</v>
      </c>
      <c r="C965">
        <f>1/COUNTIFS(SalesTable[SALES_REP],SalesTable[[#This Row],[SALES_REP]])</f>
        <v>7.3529411764705881E-3</v>
      </c>
      <c r="D965" t="s">
        <v>17</v>
      </c>
      <c r="E965" t="s">
        <v>42</v>
      </c>
      <c r="F965" t="str">
        <f t="shared" si="105"/>
        <v>Hero</v>
      </c>
      <c r="G965">
        <f>1/COUNTIFS(SalesTable[[BRANDS ]],SalesTable[[#This Row],[BRANDS ]])</f>
        <v>6.7114093959731542E-3</v>
      </c>
      <c r="H965">
        <v>150</v>
      </c>
      <c r="I965">
        <v>200</v>
      </c>
      <c r="J965">
        <v>737</v>
      </c>
      <c r="K965">
        <v>147400</v>
      </c>
      <c r="L965">
        <v>36850</v>
      </c>
      <c r="M965">
        <f t="shared" si="106"/>
        <v>0.25</v>
      </c>
      <c r="N965">
        <f t="shared" si="107"/>
        <v>184250</v>
      </c>
      <c r="O965" t="s">
        <v>37</v>
      </c>
      <c r="P965" t="str">
        <f t="shared" si="108"/>
        <v>Francophone</v>
      </c>
      <c r="Q965" t="s">
        <v>38</v>
      </c>
      <c r="R965" t="str">
        <f t="shared" si="111"/>
        <v>North West</v>
      </c>
      <c r="S965" t="s">
        <v>39</v>
      </c>
      <c r="T965" t="str">
        <f t="shared" si="109"/>
        <v>Apr</v>
      </c>
      <c r="U965" t="str">
        <f t="shared" si="110"/>
        <v>Q2</v>
      </c>
      <c r="V965">
        <v>2017</v>
      </c>
    </row>
    <row r="966" spans="1:22">
      <c r="A966">
        <v>11065</v>
      </c>
      <c r="B966" t="s">
        <v>22</v>
      </c>
      <c r="C966">
        <f>1/COUNTIFS(SalesTable[SALES_REP],SalesTable[[#This Row],[SALES_REP]])</f>
        <v>8.4745762711864406E-3</v>
      </c>
      <c r="D966" t="s">
        <v>23</v>
      </c>
      <c r="E966" t="s">
        <v>46</v>
      </c>
      <c r="F966" t="str">
        <f t="shared" si="105"/>
        <v>Beta Malt</v>
      </c>
      <c r="G966">
        <f>1/COUNTIFS(SalesTable[[BRANDS ]],SalesTable[[#This Row],[BRANDS ]])</f>
        <v>6.7114093959731542E-3</v>
      </c>
      <c r="H966">
        <v>80</v>
      </c>
      <c r="I966">
        <v>150</v>
      </c>
      <c r="J966">
        <v>800</v>
      </c>
      <c r="K966">
        <v>120000</v>
      </c>
      <c r="L966">
        <v>56000</v>
      </c>
      <c r="M966">
        <f t="shared" si="106"/>
        <v>0.46666666666666667</v>
      </c>
      <c r="N966">
        <f t="shared" si="107"/>
        <v>176000</v>
      </c>
      <c r="O966" t="s">
        <v>43</v>
      </c>
      <c r="P966" t="str">
        <f t="shared" si="108"/>
        <v>Francophone</v>
      </c>
      <c r="Q966" t="s">
        <v>44</v>
      </c>
      <c r="R966" t="str">
        <f t="shared" si="111"/>
        <v>North Central</v>
      </c>
      <c r="S966" t="s">
        <v>45</v>
      </c>
      <c r="T966" t="str">
        <f t="shared" si="109"/>
        <v>May</v>
      </c>
      <c r="U966" t="str">
        <f t="shared" si="110"/>
        <v>Q2</v>
      </c>
      <c r="V966">
        <v>2018</v>
      </c>
    </row>
    <row r="967" spans="1:22">
      <c r="A967">
        <v>11066</v>
      </c>
      <c r="B967" t="s">
        <v>28</v>
      </c>
      <c r="C967">
        <f>1/COUNTIFS(SalesTable[SALES_REP],SalesTable[[#This Row],[SALES_REP]])</f>
        <v>9.3457943925233638E-3</v>
      </c>
      <c r="D967" t="s">
        <v>29</v>
      </c>
      <c r="E967" t="s">
        <v>51</v>
      </c>
      <c r="F967" t="str">
        <f t="shared" si="105"/>
        <v>Grand Malt</v>
      </c>
      <c r="G967">
        <f>1/COUNTIFS(SalesTable[[BRANDS ]],SalesTable[[#This Row],[BRANDS ]])</f>
        <v>6.7114093959731542E-3</v>
      </c>
      <c r="H967">
        <v>90</v>
      </c>
      <c r="I967">
        <v>150</v>
      </c>
      <c r="J967">
        <v>892</v>
      </c>
      <c r="K967">
        <v>133800</v>
      </c>
      <c r="L967">
        <v>53520</v>
      </c>
      <c r="M967">
        <f t="shared" si="106"/>
        <v>0.4</v>
      </c>
      <c r="N967">
        <f t="shared" si="107"/>
        <v>187320</v>
      </c>
      <c r="O967" t="s">
        <v>19</v>
      </c>
      <c r="P967" t="str">
        <f t="shared" si="108"/>
        <v>Anglophone</v>
      </c>
      <c r="Q967" t="s">
        <v>47</v>
      </c>
      <c r="R967" t="str">
        <f t="shared" si="111"/>
        <v>North Central</v>
      </c>
      <c r="S967" t="s">
        <v>48</v>
      </c>
      <c r="T967" t="str">
        <f t="shared" si="109"/>
        <v>Jun</v>
      </c>
      <c r="U967" t="str">
        <f t="shared" si="110"/>
        <v>Q2</v>
      </c>
      <c r="V967">
        <v>2018</v>
      </c>
    </row>
    <row r="968" spans="1:22">
      <c r="A968">
        <v>11067</v>
      </c>
      <c r="B968" t="s">
        <v>34</v>
      </c>
      <c r="C968">
        <f>1/COUNTIFS(SalesTable[SALES_REP],SalesTable[[#This Row],[SALES_REP]])</f>
        <v>5.3763440860215058E-3</v>
      </c>
      <c r="D968" t="s">
        <v>35</v>
      </c>
      <c r="E968" t="s">
        <v>18</v>
      </c>
      <c r="F968" t="str">
        <f t="shared" si="105"/>
        <v>Trophy</v>
      </c>
      <c r="G968">
        <f>1/COUNTIFS(SalesTable[[BRANDS ]],SalesTable[[#This Row],[BRANDS ]])</f>
        <v>6.6666666666666671E-3</v>
      </c>
      <c r="H968">
        <v>150</v>
      </c>
      <c r="I968">
        <v>200</v>
      </c>
      <c r="J968">
        <v>758</v>
      </c>
      <c r="K968">
        <v>151600</v>
      </c>
      <c r="L968">
        <v>37900</v>
      </c>
      <c r="M968">
        <f t="shared" si="106"/>
        <v>0.25</v>
      </c>
      <c r="N968">
        <f t="shared" si="107"/>
        <v>189500</v>
      </c>
      <c r="O968" t="s">
        <v>25</v>
      </c>
      <c r="P968" t="str">
        <f t="shared" si="108"/>
        <v>Anglophone</v>
      </c>
      <c r="Q968" t="s">
        <v>20</v>
      </c>
      <c r="R968" t="str">
        <f t="shared" si="111"/>
        <v>South East</v>
      </c>
      <c r="S968" t="s">
        <v>52</v>
      </c>
      <c r="T968" t="str">
        <f t="shared" si="109"/>
        <v>Jul</v>
      </c>
      <c r="U968" t="str">
        <f t="shared" si="110"/>
        <v>Q3</v>
      </c>
      <c r="V968">
        <v>2018</v>
      </c>
    </row>
    <row r="969" spans="1:22">
      <c r="A969">
        <v>11068</v>
      </c>
      <c r="B969" t="s">
        <v>40</v>
      </c>
      <c r="C969">
        <f>1/COUNTIFS(SalesTable[SALES_REP],SalesTable[[#This Row],[SALES_REP]])</f>
        <v>9.3457943925233638E-3</v>
      </c>
      <c r="D969" t="s">
        <v>41</v>
      </c>
      <c r="E969" t="s">
        <v>24</v>
      </c>
      <c r="F969" t="str">
        <f t="shared" si="105"/>
        <v>Budweiser</v>
      </c>
      <c r="G969">
        <f>1/COUNTIFS(SalesTable[[BRANDS ]],SalesTable[[#This Row],[BRANDS ]])</f>
        <v>6.6666666666666671E-3</v>
      </c>
      <c r="H969">
        <v>250</v>
      </c>
      <c r="I969">
        <v>500</v>
      </c>
      <c r="J969">
        <v>725</v>
      </c>
      <c r="K969">
        <v>362500</v>
      </c>
      <c r="L969">
        <v>181250</v>
      </c>
      <c r="M969">
        <f t="shared" si="106"/>
        <v>0.5</v>
      </c>
      <c r="N969">
        <f t="shared" si="107"/>
        <v>543750</v>
      </c>
      <c r="O969" t="s">
        <v>31</v>
      </c>
      <c r="P969" t="str">
        <f t="shared" si="108"/>
        <v>Francophone</v>
      </c>
      <c r="Q969" t="s">
        <v>26</v>
      </c>
      <c r="R969" t="str">
        <f t="shared" si="111"/>
        <v>West</v>
      </c>
      <c r="S969" t="s">
        <v>53</v>
      </c>
      <c r="T969" t="str">
        <f t="shared" si="109"/>
        <v>Aug</v>
      </c>
      <c r="U969" t="str">
        <f t="shared" si="110"/>
        <v>Q3</v>
      </c>
      <c r="V969">
        <v>2017</v>
      </c>
    </row>
    <row r="970" spans="1:22">
      <c r="A970">
        <v>11069</v>
      </c>
      <c r="B970" t="s">
        <v>16</v>
      </c>
      <c r="C970">
        <f>1/COUNTIFS(SalesTable[SALES_REP],SalesTable[[#This Row],[SALES_REP]])</f>
        <v>7.3529411764705881E-3</v>
      </c>
      <c r="D970" t="s">
        <v>17</v>
      </c>
      <c r="E970" t="s">
        <v>30</v>
      </c>
      <c r="F970" t="str">
        <f t="shared" si="105"/>
        <v>Castle Lite</v>
      </c>
      <c r="G970">
        <f>1/COUNTIFS(SalesTable[[BRANDS ]],SalesTable[[#This Row],[BRANDS ]])</f>
        <v>6.6666666666666671E-3</v>
      </c>
      <c r="H970">
        <v>180</v>
      </c>
      <c r="I970">
        <v>450</v>
      </c>
      <c r="J970">
        <v>939</v>
      </c>
      <c r="K970">
        <v>422550</v>
      </c>
      <c r="L970">
        <v>253530</v>
      </c>
      <c r="M970">
        <f t="shared" si="106"/>
        <v>0.6</v>
      </c>
      <c r="N970">
        <f t="shared" si="107"/>
        <v>676080</v>
      </c>
      <c r="O970" t="s">
        <v>37</v>
      </c>
      <c r="P970" t="str">
        <f t="shared" si="108"/>
        <v>Francophone</v>
      </c>
      <c r="Q970" t="s">
        <v>32</v>
      </c>
      <c r="R970" t="str">
        <f t="shared" si="111"/>
        <v>South South</v>
      </c>
      <c r="S970" t="s">
        <v>56</v>
      </c>
      <c r="T970" t="str">
        <f t="shared" si="109"/>
        <v>Sep</v>
      </c>
      <c r="U970" t="str">
        <f t="shared" si="110"/>
        <v>Q3</v>
      </c>
      <c r="V970">
        <v>2018</v>
      </c>
    </row>
    <row r="971" spans="1:22">
      <c r="A971">
        <v>11070</v>
      </c>
      <c r="B971" t="s">
        <v>49</v>
      </c>
      <c r="C971">
        <f>1/COUNTIFS(SalesTable[SALES_REP],SalesTable[[#This Row],[SALES_REP]])</f>
        <v>1.7241379310344827E-2</v>
      </c>
      <c r="D971" t="s">
        <v>50</v>
      </c>
      <c r="E971" t="s">
        <v>36</v>
      </c>
      <c r="F971" t="str">
        <f t="shared" si="105"/>
        <v>Eagle Lager</v>
      </c>
      <c r="G971">
        <f>1/COUNTIFS(SalesTable[[BRANDS ]],SalesTable[[#This Row],[BRANDS ]])</f>
        <v>6.6666666666666671E-3</v>
      </c>
      <c r="H971">
        <v>170</v>
      </c>
      <c r="I971">
        <v>250</v>
      </c>
      <c r="J971">
        <v>851</v>
      </c>
      <c r="K971">
        <v>212750</v>
      </c>
      <c r="L971">
        <v>68080</v>
      </c>
      <c r="M971">
        <f t="shared" si="106"/>
        <v>0.32</v>
      </c>
      <c r="N971">
        <f t="shared" si="107"/>
        <v>280830</v>
      </c>
      <c r="O971" t="s">
        <v>43</v>
      </c>
      <c r="P971" t="str">
        <f t="shared" si="108"/>
        <v>Francophone</v>
      </c>
      <c r="Q971" t="s">
        <v>38</v>
      </c>
      <c r="R971" t="str">
        <f t="shared" si="111"/>
        <v>North West</v>
      </c>
      <c r="S971" t="s">
        <v>59</v>
      </c>
      <c r="T971" t="str">
        <f t="shared" si="109"/>
        <v>Oct</v>
      </c>
      <c r="U971" t="str">
        <f t="shared" si="110"/>
        <v>Q4</v>
      </c>
      <c r="V971">
        <v>2017</v>
      </c>
    </row>
    <row r="972" spans="1:22">
      <c r="A972">
        <v>11071</v>
      </c>
      <c r="B972" t="s">
        <v>34</v>
      </c>
      <c r="C972">
        <f>1/COUNTIFS(SalesTable[SALES_REP],SalesTable[[#This Row],[SALES_REP]])</f>
        <v>5.3763440860215058E-3</v>
      </c>
      <c r="D972" t="s">
        <v>35</v>
      </c>
      <c r="E972" t="s">
        <v>42</v>
      </c>
      <c r="F972" t="str">
        <f t="shared" si="105"/>
        <v>Hero</v>
      </c>
      <c r="G972">
        <f>1/COUNTIFS(SalesTable[[BRANDS ]],SalesTable[[#This Row],[BRANDS ]])</f>
        <v>6.7114093959731542E-3</v>
      </c>
      <c r="H972">
        <v>150</v>
      </c>
      <c r="I972">
        <v>200</v>
      </c>
      <c r="J972">
        <v>814</v>
      </c>
      <c r="K972">
        <v>162800</v>
      </c>
      <c r="L972">
        <v>40700</v>
      </c>
      <c r="M972">
        <f t="shared" si="106"/>
        <v>0.25</v>
      </c>
      <c r="N972">
        <f t="shared" si="107"/>
        <v>203500</v>
      </c>
      <c r="O972" t="s">
        <v>19</v>
      </c>
      <c r="P972" t="str">
        <f t="shared" si="108"/>
        <v>Anglophone</v>
      </c>
      <c r="Q972" t="s">
        <v>44</v>
      </c>
      <c r="R972" t="str">
        <f t="shared" si="111"/>
        <v>North Central</v>
      </c>
      <c r="S972" t="s">
        <v>62</v>
      </c>
      <c r="T972" t="str">
        <f t="shared" si="109"/>
        <v>Nov</v>
      </c>
      <c r="U972" t="str">
        <f t="shared" si="110"/>
        <v>Q4</v>
      </c>
      <c r="V972">
        <v>2018</v>
      </c>
    </row>
    <row r="973" spans="1:22">
      <c r="A973">
        <v>11072</v>
      </c>
      <c r="B973" t="s">
        <v>54</v>
      </c>
      <c r="C973">
        <f>1/COUNTIFS(SalesTable[SALES_REP],SalesTable[[#This Row],[SALES_REP]])</f>
        <v>1.2658227848101266E-2</v>
      </c>
      <c r="D973" t="s">
        <v>55</v>
      </c>
      <c r="E973" t="s">
        <v>46</v>
      </c>
      <c r="F973" t="str">
        <f t="shared" si="105"/>
        <v>Beta Malt</v>
      </c>
      <c r="G973">
        <f>1/COUNTIFS(SalesTable[[BRANDS ]],SalesTable[[#This Row],[BRANDS ]])</f>
        <v>6.7114093959731542E-3</v>
      </c>
      <c r="H973">
        <v>80</v>
      </c>
      <c r="I973">
        <v>150</v>
      </c>
      <c r="J973">
        <v>832</v>
      </c>
      <c r="K973">
        <v>124800</v>
      </c>
      <c r="L973">
        <v>58240</v>
      </c>
      <c r="M973">
        <f t="shared" si="106"/>
        <v>0.46666666666666667</v>
      </c>
      <c r="N973">
        <f t="shared" si="107"/>
        <v>183040</v>
      </c>
      <c r="O973" t="s">
        <v>25</v>
      </c>
      <c r="P973" t="str">
        <f t="shared" si="108"/>
        <v>Anglophone</v>
      </c>
      <c r="Q973" t="s">
        <v>47</v>
      </c>
      <c r="R973" t="str">
        <f t="shared" si="111"/>
        <v>North Central</v>
      </c>
      <c r="S973" t="s">
        <v>63</v>
      </c>
      <c r="T973" t="str">
        <f t="shared" si="109"/>
        <v>Dec</v>
      </c>
      <c r="U973" t="str">
        <f t="shared" si="110"/>
        <v>Q4</v>
      </c>
      <c r="V973">
        <v>2018</v>
      </c>
    </row>
    <row r="974" spans="1:22">
      <c r="A974">
        <v>11073</v>
      </c>
      <c r="B974" t="s">
        <v>57</v>
      </c>
      <c r="C974">
        <f>1/COUNTIFS(SalesTable[SALES_REP],SalesTable[[#This Row],[SALES_REP]])</f>
        <v>2.0408163265306121E-2</v>
      </c>
      <c r="D974" t="s">
        <v>58</v>
      </c>
      <c r="E974" t="s">
        <v>51</v>
      </c>
      <c r="F974" t="str">
        <f t="shared" si="105"/>
        <v>Grand Malt</v>
      </c>
      <c r="G974">
        <f>1/COUNTIFS(SalesTable[[BRANDS ]],SalesTable[[#This Row],[BRANDS ]])</f>
        <v>6.7114093959731542E-3</v>
      </c>
      <c r="H974">
        <v>90</v>
      </c>
      <c r="I974">
        <v>150</v>
      </c>
      <c r="J974">
        <v>927</v>
      </c>
      <c r="K974">
        <v>139050</v>
      </c>
      <c r="L974">
        <v>55620</v>
      </c>
      <c r="M974">
        <f t="shared" si="106"/>
        <v>0.4</v>
      </c>
      <c r="N974">
        <f t="shared" si="107"/>
        <v>194670</v>
      </c>
      <c r="O974" t="s">
        <v>31</v>
      </c>
      <c r="P974" t="str">
        <f t="shared" si="108"/>
        <v>Francophone</v>
      </c>
      <c r="Q974" t="s">
        <v>20</v>
      </c>
      <c r="R974" t="str">
        <f t="shared" si="111"/>
        <v>South East</v>
      </c>
      <c r="S974" t="s">
        <v>21</v>
      </c>
      <c r="T974" t="str">
        <f t="shared" si="109"/>
        <v>Jan</v>
      </c>
      <c r="U974" t="str">
        <f t="shared" si="110"/>
        <v>Q1</v>
      </c>
      <c r="V974">
        <v>2017</v>
      </c>
    </row>
    <row r="975" spans="1:22">
      <c r="A975">
        <v>11074</v>
      </c>
      <c r="B975" t="s">
        <v>60</v>
      </c>
      <c r="C975">
        <f>1/COUNTIFS(SalesTable[SALES_REP],SalesTable[[#This Row],[SALES_REP]])</f>
        <v>1.4492753623188406E-2</v>
      </c>
      <c r="D975" t="s">
        <v>61</v>
      </c>
      <c r="E975" t="s">
        <v>18</v>
      </c>
      <c r="F975" t="str">
        <f t="shared" si="105"/>
        <v>Trophy</v>
      </c>
      <c r="G975">
        <f>1/COUNTIFS(SalesTable[[BRANDS ]],SalesTable[[#This Row],[BRANDS ]])</f>
        <v>6.6666666666666671E-3</v>
      </c>
      <c r="H975">
        <v>150</v>
      </c>
      <c r="I975">
        <v>200</v>
      </c>
      <c r="J975">
        <v>825</v>
      </c>
      <c r="K975">
        <v>165000</v>
      </c>
      <c r="L975">
        <v>41250</v>
      </c>
      <c r="M975">
        <f t="shared" si="106"/>
        <v>0.25</v>
      </c>
      <c r="N975">
        <f t="shared" si="107"/>
        <v>206250</v>
      </c>
      <c r="O975" t="s">
        <v>37</v>
      </c>
      <c r="P975" t="str">
        <f t="shared" si="108"/>
        <v>Francophone</v>
      </c>
      <c r="Q975" t="s">
        <v>26</v>
      </c>
      <c r="R975" t="str">
        <f t="shared" si="111"/>
        <v>West</v>
      </c>
      <c r="S975" t="s">
        <v>27</v>
      </c>
      <c r="T975" t="str">
        <f t="shared" si="109"/>
        <v>Feb</v>
      </c>
      <c r="U975" t="str">
        <f t="shared" si="110"/>
        <v>Q1</v>
      </c>
      <c r="V975">
        <v>2018</v>
      </c>
    </row>
    <row r="976" spans="1:22">
      <c r="A976">
        <v>11075</v>
      </c>
      <c r="B976" t="s">
        <v>34</v>
      </c>
      <c r="C976">
        <f>1/COUNTIFS(SalesTable[SALES_REP],SalesTable[[#This Row],[SALES_REP]])</f>
        <v>5.3763440860215058E-3</v>
      </c>
      <c r="D976" t="s">
        <v>35</v>
      </c>
      <c r="E976" t="s">
        <v>24</v>
      </c>
      <c r="F976" t="str">
        <f t="shared" si="105"/>
        <v>Budweiser</v>
      </c>
      <c r="G976">
        <f>1/COUNTIFS(SalesTable[[BRANDS ]],SalesTable[[#This Row],[BRANDS ]])</f>
        <v>6.6666666666666671E-3</v>
      </c>
      <c r="H976">
        <v>250</v>
      </c>
      <c r="I976">
        <v>500</v>
      </c>
      <c r="J976">
        <v>934</v>
      </c>
      <c r="K976">
        <v>467000</v>
      </c>
      <c r="L976">
        <v>233500</v>
      </c>
      <c r="M976">
        <f t="shared" si="106"/>
        <v>0.5</v>
      </c>
      <c r="N976">
        <f t="shared" si="107"/>
        <v>700500</v>
      </c>
      <c r="O976" t="s">
        <v>43</v>
      </c>
      <c r="P976" t="str">
        <f t="shared" si="108"/>
        <v>Francophone</v>
      </c>
      <c r="Q976" t="s">
        <v>32</v>
      </c>
      <c r="R976" t="str">
        <f t="shared" si="111"/>
        <v>South South</v>
      </c>
      <c r="S976" t="s">
        <v>33</v>
      </c>
      <c r="T976" t="str">
        <f t="shared" si="109"/>
        <v>Mar</v>
      </c>
      <c r="U976" t="str">
        <f t="shared" si="110"/>
        <v>Q1</v>
      </c>
      <c r="V976">
        <v>2018</v>
      </c>
    </row>
    <row r="977" spans="1:22">
      <c r="A977">
        <v>11076</v>
      </c>
      <c r="B977" t="s">
        <v>64</v>
      </c>
      <c r="C977">
        <f>1/COUNTIFS(SalesTable[SALES_REP],SalesTable[[#This Row],[SALES_REP]])</f>
        <v>1.4492753623188406E-2</v>
      </c>
      <c r="D977" t="s">
        <v>65</v>
      </c>
      <c r="E977" t="s">
        <v>30</v>
      </c>
      <c r="F977" t="str">
        <f t="shared" si="105"/>
        <v>Castle Lite</v>
      </c>
      <c r="G977">
        <f>1/COUNTIFS(SalesTable[[BRANDS ]],SalesTable[[#This Row],[BRANDS ]])</f>
        <v>6.6666666666666671E-3</v>
      </c>
      <c r="H977">
        <v>180</v>
      </c>
      <c r="I977">
        <v>450</v>
      </c>
      <c r="J977">
        <v>779</v>
      </c>
      <c r="K977">
        <v>350550</v>
      </c>
      <c r="L977">
        <v>210330</v>
      </c>
      <c r="M977">
        <f t="shared" si="106"/>
        <v>0.6</v>
      </c>
      <c r="N977">
        <f t="shared" si="107"/>
        <v>560880</v>
      </c>
      <c r="O977" t="s">
        <v>19</v>
      </c>
      <c r="P977" t="str">
        <f t="shared" si="108"/>
        <v>Anglophone</v>
      </c>
      <c r="Q977" t="s">
        <v>38</v>
      </c>
      <c r="R977" t="str">
        <f t="shared" si="111"/>
        <v>North West</v>
      </c>
      <c r="S977" t="s">
        <v>39</v>
      </c>
      <c r="T977" t="str">
        <f t="shared" si="109"/>
        <v>Apr</v>
      </c>
      <c r="U977" t="str">
        <f t="shared" si="110"/>
        <v>Q2</v>
      </c>
      <c r="V977">
        <v>2019</v>
      </c>
    </row>
    <row r="978" spans="1:22">
      <c r="A978">
        <v>11077</v>
      </c>
      <c r="B978" t="s">
        <v>34</v>
      </c>
      <c r="C978">
        <f>1/COUNTIFS(SalesTable[SALES_REP],SalesTable[[#This Row],[SALES_REP]])</f>
        <v>5.3763440860215058E-3</v>
      </c>
      <c r="D978" t="s">
        <v>35</v>
      </c>
      <c r="E978" t="s">
        <v>36</v>
      </c>
      <c r="F978" t="str">
        <f t="shared" si="105"/>
        <v>Eagle Lager</v>
      </c>
      <c r="G978">
        <f>1/COUNTIFS(SalesTable[[BRANDS ]],SalesTable[[#This Row],[BRANDS ]])</f>
        <v>6.6666666666666671E-3</v>
      </c>
      <c r="H978">
        <v>170</v>
      </c>
      <c r="I978">
        <v>250</v>
      </c>
      <c r="J978">
        <v>706</v>
      </c>
      <c r="K978">
        <v>176500</v>
      </c>
      <c r="L978">
        <v>56480</v>
      </c>
      <c r="M978">
        <f t="shared" si="106"/>
        <v>0.32</v>
      </c>
      <c r="N978">
        <f t="shared" si="107"/>
        <v>232980</v>
      </c>
      <c r="O978" t="s">
        <v>25</v>
      </c>
      <c r="P978" t="str">
        <f t="shared" si="108"/>
        <v>Anglophone</v>
      </c>
      <c r="Q978" t="s">
        <v>44</v>
      </c>
      <c r="R978" t="str">
        <f t="shared" si="111"/>
        <v>North Central</v>
      </c>
      <c r="S978" t="s">
        <v>45</v>
      </c>
      <c r="T978" t="str">
        <f t="shared" si="109"/>
        <v>May</v>
      </c>
      <c r="U978" t="str">
        <f t="shared" si="110"/>
        <v>Q2</v>
      </c>
      <c r="V978">
        <v>2019</v>
      </c>
    </row>
    <row r="979" spans="1:22">
      <c r="A979">
        <v>11078</v>
      </c>
      <c r="B979" t="s">
        <v>54</v>
      </c>
      <c r="C979">
        <f>1/COUNTIFS(SalesTable[SALES_REP],SalesTable[[#This Row],[SALES_REP]])</f>
        <v>1.2658227848101266E-2</v>
      </c>
      <c r="D979" t="s">
        <v>55</v>
      </c>
      <c r="E979" t="s">
        <v>42</v>
      </c>
      <c r="F979" t="str">
        <f t="shared" si="105"/>
        <v>Hero</v>
      </c>
      <c r="G979">
        <f>1/COUNTIFS(SalesTable[[BRANDS ]],SalesTable[[#This Row],[BRANDS ]])</f>
        <v>6.7114093959731542E-3</v>
      </c>
      <c r="H979">
        <v>150</v>
      </c>
      <c r="I979">
        <v>200</v>
      </c>
      <c r="J979">
        <v>743</v>
      </c>
      <c r="K979">
        <v>148600</v>
      </c>
      <c r="L979">
        <v>37150</v>
      </c>
      <c r="M979">
        <f t="shared" si="106"/>
        <v>0.25</v>
      </c>
      <c r="N979">
        <f t="shared" si="107"/>
        <v>185750</v>
      </c>
      <c r="O979" t="s">
        <v>31</v>
      </c>
      <c r="P979" t="str">
        <f t="shared" si="108"/>
        <v>Francophone</v>
      </c>
      <c r="Q979" t="s">
        <v>47</v>
      </c>
      <c r="R979" t="str">
        <f t="shared" si="111"/>
        <v>North Central</v>
      </c>
      <c r="S979" t="s">
        <v>48</v>
      </c>
      <c r="T979" t="str">
        <f t="shared" si="109"/>
        <v>Jun</v>
      </c>
      <c r="U979" t="str">
        <f t="shared" si="110"/>
        <v>Q2</v>
      </c>
      <c r="V979">
        <v>2017</v>
      </c>
    </row>
    <row r="980" spans="1:22">
      <c r="A980">
        <v>11079</v>
      </c>
      <c r="B980" t="s">
        <v>34</v>
      </c>
      <c r="C980">
        <f>1/COUNTIFS(SalesTable[SALES_REP],SalesTable[[#This Row],[SALES_REP]])</f>
        <v>5.3763440860215058E-3</v>
      </c>
      <c r="D980" t="s">
        <v>35</v>
      </c>
      <c r="E980" t="s">
        <v>46</v>
      </c>
      <c r="F980" t="str">
        <f t="shared" si="105"/>
        <v>Beta Malt</v>
      </c>
      <c r="G980">
        <f>1/COUNTIFS(SalesTable[[BRANDS ]],SalesTable[[#This Row],[BRANDS ]])</f>
        <v>6.7114093959731542E-3</v>
      </c>
      <c r="H980">
        <v>80</v>
      </c>
      <c r="I980">
        <v>150</v>
      </c>
      <c r="J980">
        <v>919</v>
      </c>
      <c r="K980">
        <v>137850</v>
      </c>
      <c r="L980">
        <v>64330</v>
      </c>
      <c r="M980">
        <f t="shared" si="106"/>
        <v>0.46666666666666667</v>
      </c>
      <c r="N980">
        <f t="shared" si="107"/>
        <v>202180</v>
      </c>
      <c r="O980" t="s">
        <v>37</v>
      </c>
      <c r="P980" t="str">
        <f t="shared" si="108"/>
        <v>Francophone</v>
      </c>
      <c r="Q980" t="s">
        <v>20</v>
      </c>
      <c r="R980" t="str">
        <f t="shared" si="111"/>
        <v>South East</v>
      </c>
      <c r="S980" t="s">
        <v>52</v>
      </c>
      <c r="T980" t="str">
        <f t="shared" si="109"/>
        <v>Jul</v>
      </c>
      <c r="U980" t="str">
        <f t="shared" si="110"/>
        <v>Q3</v>
      </c>
      <c r="V980">
        <v>2017</v>
      </c>
    </row>
    <row r="981" spans="1:22">
      <c r="A981">
        <v>11080</v>
      </c>
      <c r="B981" t="s">
        <v>60</v>
      </c>
      <c r="C981">
        <f>1/COUNTIFS(SalesTable[SALES_REP],SalesTable[[#This Row],[SALES_REP]])</f>
        <v>1.4492753623188406E-2</v>
      </c>
      <c r="D981" t="s">
        <v>61</v>
      </c>
      <c r="E981" t="s">
        <v>51</v>
      </c>
      <c r="F981" t="str">
        <f t="shared" si="105"/>
        <v>Grand Malt</v>
      </c>
      <c r="G981">
        <f>1/COUNTIFS(SalesTable[[BRANDS ]],SalesTable[[#This Row],[BRANDS ]])</f>
        <v>6.7114093959731542E-3</v>
      </c>
      <c r="H981">
        <v>90</v>
      </c>
      <c r="I981">
        <v>150</v>
      </c>
      <c r="J981">
        <v>991</v>
      </c>
      <c r="K981">
        <v>148650</v>
      </c>
      <c r="L981">
        <v>59460</v>
      </c>
      <c r="M981">
        <f t="shared" si="106"/>
        <v>0.4</v>
      </c>
      <c r="N981">
        <f t="shared" si="107"/>
        <v>208110</v>
      </c>
      <c r="O981" t="s">
        <v>43</v>
      </c>
      <c r="P981" t="str">
        <f t="shared" si="108"/>
        <v>Francophone</v>
      </c>
      <c r="Q981" t="s">
        <v>26</v>
      </c>
      <c r="R981" t="str">
        <f t="shared" si="111"/>
        <v>West</v>
      </c>
      <c r="S981" t="s">
        <v>53</v>
      </c>
      <c r="T981" t="str">
        <f t="shared" si="109"/>
        <v>Aug</v>
      </c>
      <c r="U981" t="str">
        <f t="shared" si="110"/>
        <v>Q3</v>
      </c>
      <c r="V981">
        <v>2019</v>
      </c>
    </row>
    <row r="982" spans="1:22">
      <c r="A982">
        <v>11081</v>
      </c>
      <c r="B982" t="s">
        <v>66</v>
      </c>
      <c r="C982">
        <f>1/COUNTIFS(SalesTable[SALES_REP],SalesTable[[#This Row],[SALES_REP]])</f>
        <v>1.4492753623188406E-2</v>
      </c>
      <c r="D982" t="s">
        <v>67</v>
      </c>
      <c r="E982" t="s">
        <v>18</v>
      </c>
      <c r="F982" t="str">
        <f t="shared" si="105"/>
        <v>Trophy</v>
      </c>
      <c r="G982">
        <f>1/COUNTIFS(SalesTable[[BRANDS ]],SalesTable[[#This Row],[BRANDS ]])</f>
        <v>6.6666666666666671E-3</v>
      </c>
      <c r="H982">
        <v>150</v>
      </c>
      <c r="I982">
        <v>200</v>
      </c>
      <c r="J982">
        <v>836</v>
      </c>
      <c r="K982">
        <v>167200</v>
      </c>
      <c r="L982">
        <v>41800</v>
      </c>
      <c r="M982">
        <f t="shared" si="106"/>
        <v>0.25</v>
      </c>
      <c r="N982">
        <f t="shared" si="107"/>
        <v>209000</v>
      </c>
      <c r="O982" t="s">
        <v>19</v>
      </c>
      <c r="P982" t="str">
        <f t="shared" si="108"/>
        <v>Anglophone</v>
      </c>
      <c r="Q982" t="s">
        <v>32</v>
      </c>
      <c r="R982" t="str">
        <f t="shared" si="111"/>
        <v>South South</v>
      </c>
      <c r="S982" t="s">
        <v>56</v>
      </c>
      <c r="T982" t="str">
        <f t="shared" si="109"/>
        <v>Sep</v>
      </c>
      <c r="U982" t="str">
        <f t="shared" si="110"/>
        <v>Q3</v>
      </c>
      <c r="V982">
        <v>2018</v>
      </c>
    </row>
    <row r="983" spans="1:22">
      <c r="A983">
        <v>11082</v>
      </c>
      <c r="B983" t="s">
        <v>64</v>
      </c>
      <c r="C983">
        <f>1/COUNTIFS(SalesTable[SALES_REP],SalesTable[[#This Row],[SALES_REP]])</f>
        <v>1.4492753623188406E-2</v>
      </c>
      <c r="D983" t="s">
        <v>65</v>
      </c>
      <c r="E983" t="s">
        <v>24</v>
      </c>
      <c r="F983" t="str">
        <f t="shared" si="105"/>
        <v>Budweiser</v>
      </c>
      <c r="G983">
        <f>1/COUNTIFS(SalesTable[[BRANDS ]],SalesTable[[#This Row],[BRANDS ]])</f>
        <v>6.6666666666666671E-3</v>
      </c>
      <c r="H983">
        <v>250</v>
      </c>
      <c r="I983">
        <v>500</v>
      </c>
      <c r="J983">
        <v>793</v>
      </c>
      <c r="K983">
        <v>396500</v>
      </c>
      <c r="L983">
        <v>198250</v>
      </c>
      <c r="M983">
        <f t="shared" si="106"/>
        <v>0.5</v>
      </c>
      <c r="N983">
        <f t="shared" si="107"/>
        <v>594750</v>
      </c>
      <c r="O983" t="s">
        <v>25</v>
      </c>
      <c r="P983" t="str">
        <f t="shared" si="108"/>
        <v>Anglophone</v>
      </c>
      <c r="Q983" t="s">
        <v>38</v>
      </c>
      <c r="R983" t="str">
        <f t="shared" si="111"/>
        <v>North West</v>
      </c>
      <c r="S983" t="s">
        <v>59</v>
      </c>
      <c r="T983" t="str">
        <f t="shared" si="109"/>
        <v>Oct</v>
      </c>
      <c r="U983" t="str">
        <f t="shared" si="110"/>
        <v>Q4</v>
      </c>
      <c r="V983">
        <v>2017</v>
      </c>
    </row>
    <row r="984" spans="1:22">
      <c r="A984">
        <v>11083</v>
      </c>
      <c r="B984" t="s">
        <v>60</v>
      </c>
      <c r="C984">
        <f>1/COUNTIFS(SalesTable[SALES_REP],SalesTable[[#This Row],[SALES_REP]])</f>
        <v>1.4492753623188406E-2</v>
      </c>
      <c r="D984" t="s">
        <v>61</v>
      </c>
      <c r="E984" t="s">
        <v>30</v>
      </c>
      <c r="F984" t="str">
        <f t="shared" si="105"/>
        <v>Castle Lite</v>
      </c>
      <c r="G984">
        <f>1/COUNTIFS(SalesTable[[BRANDS ]],SalesTable[[#This Row],[BRANDS ]])</f>
        <v>6.6666666666666671E-3</v>
      </c>
      <c r="H984">
        <v>180</v>
      </c>
      <c r="I984">
        <v>450</v>
      </c>
      <c r="J984">
        <v>831</v>
      </c>
      <c r="K984">
        <v>373950</v>
      </c>
      <c r="L984">
        <v>224370</v>
      </c>
      <c r="M984">
        <f t="shared" si="106"/>
        <v>0.6</v>
      </c>
      <c r="N984">
        <f t="shared" si="107"/>
        <v>598320</v>
      </c>
      <c r="O984" t="s">
        <v>31</v>
      </c>
      <c r="P984" t="str">
        <f t="shared" si="108"/>
        <v>Francophone</v>
      </c>
      <c r="Q984" t="s">
        <v>44</v>
      </c>
      <c r="R984" t="str">
        <f t="shared" si="111"/>
        <v>North Central</v>
      </c>
      <c r="S984" t="s">
        <v>62</v>
      </c>
      <c r="T984" t="str">
        <f t="shared" si="109"/>
        <v>Nov</v>
      </c>
      <c r="U984" t="str">
        <f t="shared" si="110"/>
        <v>Q4</v>
      </c>
      <c r="V984">
        <v>2019</v>
      </c>
    </row>
    <row r="985" spans="1:22">
      <c r="A985">
        <v>11084</v>
      </c>
      <c r="B985" t="s">
        <v>22</v>
      </c>
      <c r="C985">
        <f>1/COUNTIFS(SalesTable[SALES_REP],SalesTable[[#This Row],[SALES_REP]])</f>
        <v>8.4745762711864406E-3</v>
      </c>
      <c r="D985" t="s">
        <v>23</v>
      </c>
      <c r="E985" t="s">
        <v>36</v>
      </c>
      <c r="F985" t="str">
        <f t="shared" si="105"/>
        <v>Eagle Lager</v>
      </c>
      <c r="G985">
        <f>1/COUNTIFS(SalesTable[[BRANDS ]],SalesTable[[#This Row],[BRANDS ]])</f>
        <v>6.6666666666666671E-3</v>
      </c>
      <c r="H985">
        <v>170</v>
      </c>
      <c r="I985">
        <v>250</v>
      </c>
      <c r="J985">
        <v>847</v>
      </c>
      <c r="K985">
        <v>211750</v>
      </c>
      <c r="L985">
        <v>67760</v>
      </c>
      <c r="M985">
        <f t="shared" si="106"/>
        <v>0.32</v>
      </c>
      <c r="N985">
        <f t="shared" si="107"/>
        <v>279510</v>
      </c>
      <c r="O985" t="s">
        <v>37</v>
      </c>
      <c r="P985" t="str">
        <f t="shared" si="108"/>
        <v>Francophone</v>
      </c>
      <c r="Q985" t="s">
        <v>47</v>
      </c>
      <c r="R985" t="str">
        <f t="shared" si="111"/>
        <v>North Central</v>
      </c>
      <c r="S985" t="s">
        <v>63</v>
      </c>
      <c r="T985" t="str">
        <f t="shared" si="109"/>
        <v>Dec</v>
      </c>
      <c r="U985" t="str">
        <f t="shared" si="110"/>
        <v>Q4</v>
      </c>
      <c r="V985">
        <v>2017</v>
      </c>
    </row>
    <row r="986" spans="1:22">
      <c r="A986">
        <v>11085</v>
      </c>
      <c r="B986" t="s">
        <v>64</v>
      </c>
      <c r="C986">
        <f>1/COUNTIFS(SalesTable[SALES_REP],SalesTable[[#This Row],[SALES_REP]])</f>
        <v>1.4492753623188406E-2</v>
      </c>
      <c r="D986" t="s">
        <v>65</v>
      </c>
      <c r="E986" t="s">
        <v>42</v>
      </c>
      <c r="F986" t="str">
        <f t="shared" si="105"/>
        <v>Hero</v>
      </c>
      <c r="G986">
        <f>1/COUNTIFS(SalesTable[[BRANDS ]],SalesTable[[#This Row],[BRANDS ]])</f>
        <v>6.7114093959731542E-3</v>
      </c>
      <c r="H986">
        <v>150</v>
      </c>
      <c r="I986">
        <v>200</v>
      </c>
      <c r="J986">
        <v>993</v>
      </c>
      <c r="K986">
        <v>198600</v>
      </c>
      <c r="L986">
        <v>49650</v>
      </c>
      <c r="M986">
        <f t="shared" si="106"/>
        <v>0.25</v>
      </c>
      <c r="N986">
        <f t="shared" si="107"/>
        <v>248250</v>
      </c>
      <c r="O986" t="s">
        <v>43</v>
      </c>
      <c r="P986" t="str">
        <f t="shared" si="108"/>
        <v>Francophone</v>
      </c>
      <c r="Q986" t="s">
        <v>20</v>
      </c>
      <c r="R986" t="str">
        <f t="shared" si="111"/>
        <v>South East</v>
      </c>
      <c r="S986" t="s">
        <v>21</v>
      </c>
      <c r="T986" t="str">
        <f t="shared" si="109"/>
        <v>Jan</v>
      </c>
      <c r="U986" t="str">
        <f t="shared" si="110"/>
        <v>Q1</v>
      </c>
      <c r="V986">
        <v>2017</v>
      </c>
    </row>
    <row r="987" spans="1:22">
      <c r="A987">
        <v>11086</v>
      </c>
      <c r="B987" t="s">
        <v>34</v>
      </c>
      <c r="C987">
        <f>1/COUNTIFS(SalesTable[SALES_REP],SalesTable[[#This Row],[SALES_REP]])</f>
        <v>5.3763440860215058E-3</v>
      </c>
      <c r="D987" t="s">
        <v>35</v>
      </c>
      <c r="E987" t="s">
        <v>46</v>
      </c>
      <c r="F987" t="str">
        <f t="shared" si="105"/>
        <v>Beta Malt</v>
      </c>
      <c r="G987">
        <f>1/COUNTIFS(SalesTable[[BRANDS ]],SalesTable[[#This Row],[BRANDS ]])</f>
        <v>6.7114093959731542E-3</v>
      </c>
      <c r="H987">
        <v>80</v>
      </c>
      <c r="I987">
        <v>150</v>
      </c>
      <c r="J987">
        <v>904</v>
      </c>
      <c r="K987">
        <v>135600</v>
      </c>
      <c r="L987">
        <v>63280</v>
      </c>
      <c r="M987">
        <f t="shared" si="106"/>
        <v>0.46666666666666667</v>
      </c>
      <c r="N987">
        <f t="shared" si="107"/>
        <v>198880</v>
      </c>
      <c r="O987" t="s">
        <v>19</v>
      </c>
      <c r="P987" t="str">
        <f t="shared" si="108"/>
        <v>Anglophone</v>
      </c>
      <c r="Q987" t="s">
        <v>26</v>
      </c>
      <c r="R987" t="str">
        <f t="shared" si="111"/>
        <v>West</v>
      </c>
      <c r="S987" t="s">
        <v>27</v>
      </c>
      <c r="T987" t="str">
        <f t="shared" si="109"/>
        <v>Feb</v>
      </c>
      <c r="U987" t="str">
        <f t="shared" si="110"/>
        <v>Q1</v>
      </c>
      <c r="V987">
        <v>2019</v>
      </c>
    </row>
    <row r="988" spans="1:22">
      <c r="A988">
        <v>11087</v>
      </c>
      <c r="B988" t="s">
        <v>28</v>
      </c>
      <c r="C988">
        <f>1/COUNTIFS(SalesTable[SALES_REP],SalesTable[[#This Row],[SALES_REP]])</f>
        <v>9.3457943925233638E-3</v>
      </c>
      <c r="D988" t="s">
        <v>29</v>
      </c>
      <c r="E988" t="s">
        <v>51</v>
      </c>
      <c r="F988" t="str">
        <f t="shared" si="105"/>
        <v>Grand Malt</v>
      </c>
      <c r="G988">
        <f>1/COUNTIFS(SalesTable[[BRANDS ]],SalesTable[[#This Row],[BRANDS ]])</f>
        <v>6.7114093959731542E-3</v>
      </c>
      <c r="H988">
        <v>90</v>
      </c>
      <c r="I988">
        <v>150</v>
      </c>
      <c r="J988">
        <v>832</v>
      </c>
      <c r="K988">
        <v>124800</v>
      </c>
      <c r="L988">
        <v>49920</v>
      </c>
      <c r="M988">
        <f t="shared" si="106"/>
        <v>0.4</v>
      </c>
      <c r="N988">
        <f t="shared" si="107"/>
        <v>174720</v>
      </c>
      <c r="O988" t="s">
        <v>25</v>
      </c>
      <c r="P988" t="str">
        <f t="shared" si="108"/>
        <v>Anglophone</v>
      </c>
      <c r="Q988" t="s">
        <v>32</v>
      </c>
      <c r="R988" t="str">
        <f t="shared" si="111"/>
        <v>South South</v>
      </c>
      <c r="S988" t="s">
        <v>33</v>
      </c>
      <c r="T988" t="str">
        <f t="shared" si="109"/>
        <v>Mar</v>
      </c>
      <c r="U988" t="str">
        <f t="shared" si="110"/>
        <v>Q1</v>
      </c>
      <c r="V988">
        <v>2018</v>
      </c>
    </row>
    <row r="989" spans="1:22">
      <c r="A989">
        <v>11088</v>
      </c>
      <c r="B989" t="s">
        <v>16</v>
      </c>
      <c r="C989">
        <f>1/COUNTIFS(SalesTable[SALES_REP],SalesTable[[#This Row],[SALES_REP]])</f>
        <v>7.3529411764705881E-3</v>
      </c>
      <c r="D989" t="s">
        <v>17</v>
      </c>
      <c r="E989" t="s">
        <v>18</v>
      </c>
      <c r="F989" t="str">
        <f t="shared" si="105"/>
        <v>Trophy</v>
      </c>
      <c r="G989">
        <f>1/COUNTIFS(SalesTable[[BRANDS ]],SalesTable[[#This Row],[BRANDS ]])</f>
        <v>6.6666666666666671E-3</v>
      </c>
      <c r="H989">
        <v>150</v>
      </c>
      <c r="I989">
        <v>200</v>
      </c>
      <c r="J989">
        <v>763</v>
      </c>
      <c r="K989">
        <v>152600</v>
      </c>
      <c r="L989">
        <v>38150</v>
      </c>
      <c r="M989">
        <f t="shared" si="106"/>
        <v>0.25</v>
      </c>
      <c r="N989">
        <f t="shared" si="107"/>
        <v>190750</v>
      </c>
      <c r="O989" t="s">
        <v>31</v>
      </c>
      <c r="P989" t="str">
        <f t="shared" si="108"/>
        <v>Francophone</v>
      </c>
      <c r="Q989" t="s">
        <v>38</v>
      </c>
      <c r="R989" t="str">
        <f t="shared" si="111"/>
        <v>North West</v>
      </c>
      <c r="S989" t="s">
        <v>39</v>
      </c>
      <c r="T989" t="str">
        <f t="shared" si="109"/>
        <v>Apr</v>
      </c>
      <c r="U989" t="str">
        <f t="shared" si="110"/>
        <v>Q2</v>
      </c>
      <c r="V989">
        <v>2017</v>
      </c>
    </row>
    <row r="990" spans="1:22">
      <c r="A990">
        <v>11089</v>
      </c>
      <c r="B990" t="s">
        <v>40</v>
      </c>
      <c r="C990">
        <f>1/COUNTIFS(SalesTable[SALES_REP],SalesTable[[#This Row],[SALES_REP]])</f>
        <v>9.3457943925233638E-3</v>
      </c>
      <c r="D990" t="s">
        <v>41</v>
      </c>
      <c r="E990" t="s">
        <v>24</v>
      </c>
      <c r="F990" t="str">
        <f t="shared" si="105"/>
        <v>Budweiser</v>
      </c>
      <c r="G990">
        <f>1/COUNTIFS(SalesTable[[BRANDS ]],SalesTable[[#This Row],[BRANDS ]])</f>
        <v>6.6666666666666671E-3</v>
      </c>
      <c r="H990">
        <v>250</v>
      </c>
      <c r="I990">
        <v>500</v>
      </c>
      <c r="J990">
        <v>912</v>
      </c>
      <c r="K990">
        <v>456000</v>
      </c>
      <c r="L990">
        <v>228000</v>
      </c>
      <c r="M990">
        <f t="shared" si="106"/>
        <v>0.5</v>
      </c>
      <c r="N990">
        <f t="shared" si="107"/>
        <v>684000</v>
      </c>
      <c r="O990" t="s">
        <v>37</v>
      </c>
      <c r="P990" t="str">
        <f t="shared" si="108"/>
        <v>Francophone</v>
      </c>
      <c r="Q990" t="s">
        <v>44</v>
      </c>
      <c r="R990" t="str">
        <f t="shared" si="111"/>
        <v>North Central</v>
      </c>
      <c r="S990" t="s">
        <v>45</v>
      </c>
      <c r="T990" t="str">
        <f t="shared" si="109"/>
        <v>May</v>
      </c>
      <c r="U990" t="str">
        <f t="shared" si="110"/>
        <v>Q2</v>
      </c>
      <c r="V990">
        <v>2019</v>
      </c>
    </row>
    <row r="991" spans="1:22">
      <c r="A991">
        <v>11090</v>
      </c>
      <c r="B991" t="s">
        <v>57</v>
      </c>
      <c r="C991">
        <f>1/COUNTIFS(SalesTable[SALES_REP],SalesTable[[#This Row],[SALES_REP]])</f>
        <v>2.0408163265306121E-2</v>
      </c>
      <c r="D991" t="s">
        <v>58</v>
      </c>
      <c r="E991" t="s">
        <v>30</v>
      </c>
      <c r="F991" t="str">
        <f t="shared" si="105"/>
        <v>Castle Lite</v>
      </c>
      <c r="G991">
        <f>1/COUNTIFS(SalesTable[[BRANDS ]],SalesTable[[#This Row],[BRANDS ]])</f>
        <v>6.6666666666666671E-3</v>
      </c>
      <c r="H991">
        <v>180</v>
      </c>
      <c r="I991">
        <v>450</v>
      </c>
      <c r="J991">
        <v>834</v>
      </c>
      <c r="K991">
        <v>375300</v>
      </c>
      <c r="L991">
        <v>225180</v>
      </c>
      <c r="M991">
        <f t="shared" si="106"/>
        <v>0.6</v>
      </c>
      <c r="N991">
        <f t="shared" si="107"/>
        <v>600480</v>
      </c>
      <c r="O991" t="s">
        <v>43</v>
      </c>
      <c r="P991" t="str">
        <f t="shared" si="108"/>
        <v>Francophone</v>
      </c>
      <c r="Q991" t="s">
        <v>47</v>
      </c>
      <c r="R991" t="str">
        <f t="shared" si="111"/>
        <v>North Central</v>
      </c>
      <c r="S991" t="s">
        <v>48</v>
      </c>
      <c r="T991" t="str">
        <f t="shared" si="109"/>
        <v>Jun</v>
      </c>
      <c r="U991" t="str">
        <f t="shared" si="110"/>
        <v>Q2</v>
      </c>
      <c r="V991">
        <v>2018</v>
      </c>
    </row>
    <row r="992" spans="1:22">
      <c r="A992">
        <v>11091</v>
      </c>
      <c r="B992" t="s">
        <v>22</v>
      </c>
      <c r="C992">
        <f>1/COUNTIFS(SalesTable[SALES_REP],SalesTable[[#This Row],[SALES_REP]])</f>
        <v>8.4745762711864406E-3</v>
      </c>
      <c r="D992" t="s">
        <v>23</v>
      </c>
      <c r="E992" t="s">
        <v>36</v>
      </c>
      <c r="F992" t="str">
        <f t="shared" si="105"/>
        <v>Eagle Lager</v>
      </c>
      <c r="G992">
        <f>1/COUNTIFS(SalesTable[[BRANDS ]],SalesTable[[#This Row],[BRANDS ]])</f>
        <v>6.6666666666666671E-3</v>
      </c>
      <c r="H992">
        <v>170</v>
      </c>
      <c r="I992">
        <v>250</v>
      </c>
      <c r="J992">
        <v>914</v>
      </c>
      <c r="K992">
        <v>228500</v>
      </c>
      <c r="L992">
        <v>73120</v>
      </c>
      <c r="M992">
        <f t="shared" si="106"/>
        <v>0.32</v>
      </c>
      <c r="N992">
        <f t="shared" si="107"/>
        <v>301620</v>
      </c>
      <c r="O992" t="s">
        <v>19</v>
      </c>
      <c r="P992" t="str">
        <f t="shared" si="108"/>
        <v>Anglophone</v>
      </c>
      <c r="Q992" t="s">
        <v>20</v>
      </c>
      <c r="R992" t="str">
        <f t="shared" si="111"/>
        <v>South East</v>
      </c>
      <c r="S992" t="s">
        <v>52</v>
      </c>
      <c r="T992" t="str">
        <f t="shared" si="109"/>
        <v>Jul</v>
      </c>
      <c r="U992" t="str">
        <f t="shared" si="110"/>
        <v>Q3</v>
      </c>
      <c r="V992">
        <v>2019</v>
      </c>
    </row>
    <row r="993" spans="1:22">
      <c r="A993">
        <v>11092</v>
      </c>
      <c r="B993" t="s">
        <v>22</v>
      </c>
      <c r="C993">
        <f>1/COUNTIFS(SalesTable[SALES_REP],SalesTable[[#This Row],[SALES_REP]])</f>
        <v>8.4745762711864406E-3</v>
      </c>
      <c r="D993" t="s">
        <v>23</v>
      </c>
      <c r="E993" t="s">
        <v>42</v>
      </c>
      <c r="F993" t="str">
        <f t="shared" si="105"/>
        <v>Hero</v>
      </c>
      <c r="G993">
        <f>1/COUNTIFS(SalesTable[[BRANDS ]],SalesTable[[#This Row],[BRANDS ]])</f>
        <v>6.7114093959731542E-3</v>
      </c>
      <c r="H993">
        <v>150</v>
      </c>
      <c r="I993">
        <v>200</v>
      </c>
      <c r="J993">
        <v>863</v>
      </c>
      <c r="K993">
        <v>172600</v>
      </c>
      <c r="L993">
        <v>43150</v>
      </c>
      <c r="M993">
        <f t="shared" si="106"/>
        <v>0.25</v>
      </c>
      <c r="N993">
        <f t="shared" si="107"/>
        <v>215750</v>
      </c>
      <c r="O993" t="s">
        <v>25</v>
      </c>
      <c r="P993" t="str">
        <f t="shared" si="108"/>
        <v>Anglophone</v>
      </c>
      <c r="Q993" t="s">
        <v>26</v>
      </c>
      <c r="R993" t="str">
        <f t="shared" si="111"/>
        <v>West</v>
      </c>
      <c r="S993" t="s">
        <v>53</v>
      </c>
      <c r="T993" t="str">
        <f t="shared" si="109"/>
        <v>Aug</v>
      </c>
      <c r="U993" t="str">
        <f t="shared" si="110"/>
        <v>Q3</v>
      </c>
      <c r="V993">
        <v>2019</v>
      </c>
    </row>
    <row r="994" spans="1:22">
      <c r="A994">
        <v>11093</v>
      </c>
      <c r="B994" t="s">
        <v>66</v>
      </c>
      <c r="C994">
        <f>1/COUNTIFS(SalesTable[SALES_REP],SalesTable[[#This Row],[SALES_REP]])</f>
        <v>1.4492753623188406E-2</v>
      </c>
      <c r="D994" t="s">
        <v>67</v>
      </c>
      <c r="E994" t="s">
        <v>46</v>
      </c>
      <c r="F994" t="str">
        <f t="shared" si="105"/>
        <v>Beta Malt</v>
      </c>
      <c r="G994">
        <f>1/COUNTIFS(SalesTable[[BRANDS ]],SalesTable[[#This Row],[BRANDS ]])</f>
        <v>6.7114093959731542E-3</v>
      </c>
      <c r="H994">
        <v>80</v>
      </c>
      <c r="I994">
        <v>150</v>
      </c>
      <c r="J994">
        <v>835</v>
      </c>
      <c r="K994">
        <v>125250</v>
      </c>
      <c r="L994">
        <v>58450</v>
      </c>
      <c r="M994">
        <f t="shared" si="106"/>
        <v>0.46666666666666667</v>
      </c>
      <c r="N994">
        <f t="shared" si="107"/>
        <v>183700</v>
      </c>
      <c r="O994" t="s">
        <v>31</v>
      </c>
      <c r="P994" t="str">
        <f t="shared" si="108"/>
        <v>Francophone</v>
      </c>
      <c r="Q994" t="s">
        <v>32</v>
      </c>
      <c r="R994" t="str">
        <f t="shared" si="111"/>
        <v>South South</v>
      </c>
      <c r="S994" t="s">
        <v>56</v>
      </c>
      <c r="T994" t="str">
        <f t="shared" si="109"/>
        <v>Sep</v>
      </c>
      <c r="U994" t="str">
        <f t="shared" si="110"/>
        <v>Q3</v>
      </c>
      <c r="V994">
        <v>2017</v>
      </c>
    </row>
    <row r="995" spans="1:22">
      <c r="A995">
        <v>11094</v>
      </c>
      <c r="B995" t="s">
        <v>34</v>
      </c>
      <c r="C995">
        <f>1/COUNTIFS(SalesTable[SALES_REP],SalesTable[[#This Row],[SALES_REP]])</f>
        <v>5.3763440860215058E-3</v>
      </c>
      <c r="D995" t="s">
        <v>35</v>
      </c>
      <c r="E995" t="s">
        <v>51</v>
      </c>
      <c r="F995" t="str">
        <f t="shared" si="105"/>
        <v>Grand Malt</v>
      </c>
      <c r="G995">
        <f>1/COUNTIFS(SalesTable[[BRANDS ]],SalesTable[[#This Row],[BRANDS ]])</f>
        <v>6.7114093959731542E-3</v>
      </c>
      <c r="H995">
        <v>90</v>
      </c>
      <c r="I995">
        <v>150</v>
      </c>
      <c r="J995">
        <v>859</v>
      </c>
      <c r="K995">
        <v>128850</v>
      </c>
      <c r="L995">
        <v>51540</v>
      </c>
      <c r="M995">
        <f t="shared" si="106"/>
        <v>0.4</v>
      </c>
      <c r="N995">
        <f t="shared" si="107"/>
        <v>180390</v>
      </c>
      <c r="O995" t="s">
        <v>37</v>
      </c>
      <c r="P995" t="str">
        <f t="shared" si="108"/>
        <v>Francophone</v>
      </c>
      <c r="Q995" t="s">
        <v>38</v>
      </c>
      <c r="R995" t="str">
        <f t="shared" si="111"/>
        <v>North West</v>
      </c>
      <c r="S995" t="s">
        <v>59</v>
      </c>
      <c r="T995" t="str">
        <f t="shared" si="109"/>
        <v>Oct</v>
      </c>
      <c r="U995" t="str">
        <f t="shared" si="110"/>
        <v>Q4</v>
      </c>
      <c r="V995">
        <v>2019</v>
      </c>
    </row>
    <row r="996" spans="1:22">
      <c r="A996">
        <v>11095</v>
      </c>
      <c r="B996" t="s">
        <v>54</v>
      </c>
      <c r="C996">
        <f>1/COUNTIFS(SalesTable[SALES_REP],SalesTable[[#This Row],[SALES_REP]])</f>
        <v>1.2658227848101266E-2</v>
      </c>
      <c r="D996" t="s">
        <v>55</v>
      </c>
      <c r="E996" t="s">
        <v>18</v>
      </c>
      <c r="F996" t="str">
        <f t="shared" si="105"/>
        <v>Trophy</v>
      </c>
      <c r="G996">
        <f>1/COUNTIFS(SalesTable[[BRANDS ]],SalesTable[[#This Row],[BRANDS ]])</f>
        <v>6.6666666666666671E-3</v>
      </c>
      <c r="H996">
        <v>150</v>
      </c>
      <c r="I996">
        <v>200</v>
      </c>
      <c r="J996">
        <v>995</v>
      </c>
      <c r="K996">
        <v>199000</v>
      </c>
      <c r="L996">
        <v>49750</v>
      </c>
      <c r="M996">
        <f t="shared" si="106"/>
        <v>0.25</v>
      </c>
      <c r="N996">
        <f t="shared" si="107"/>
        <v>248750</v>
      </c>
      <c r="O996" t="s">
        <v>43</v>
      </c>
      <c r="P996" t="str">
        <f t="shared" si="108"/>
        <v>Francophone</v>
      </c>
      <c r="Q996" t="s">
        <v>44</v>
      </c>
      <c r="R996" t="str">
        <f t="shared" si="111"/>
        <v>North Central</v>
      </c>
      <c r="S996" t="s">
        <v>62</v>
      </c>
      <c r="T996" t="str">
        <f t="shared" si="109"/>
        <v>Nov</v>
      </c>
      <c r="U996" t="str">
        <f t="shared" si="110"/>
        <v>Q4</v>
      </c>
      <c r="V996">
        <v>2017</v>
      </c>
    </row>
    <row r="997" spans="1:22">
      <c r="A997">
        <v>11096</v>
      </c>
      <c r="B997" t="s">
        <v>66</v>
      </c>
      <c r="C997">
        <f>1/COUNTIFS(SalesTable[SALES_REP],SalesTable[[#This Row],[SALES_REP]])</f>
        <v>1.4492753623188406E-2</v>
      </c>
      <c r="D997" t="s">
        <v>67</v>
      </c>
      <c r="E997" t="s">
        <v>24</v>
      </c>
      <c r="F997" t="str">
        <f t="shared" si="105"/>
        <v>Budweiser</v>
      </c>
      <c r="G997">
        <f>1/COUNTIFS(SalesTable[[BRANDS ]],SalesTable[[#This Row],[BRANDS ]])</f>
        <v>6.6666666666666671E-3</v>
      </c>
      <c r="H997">
        <v>250</v>
      </c>
      <c r="I997">
        <v>500</v>
      </c>
      <c r="J997">
        <v>995</v>
      </c>
      <c r="K997">
        <v>497500</v>
      </c>
      <c r="L997">
        <v>248750</v>
      </c>
      <c r="M997">
        <f t="shared" si="106"/>
        <v>0.5</v>
      </c>
      <c r="N997">
        <f t="shared" si="107"/>
        <v>746250</v>
      </c>
      <c r="O997" t="s">
        <v>19</v>
      </c>
      <c r="P997" t="str">
        <f t="shared" si="108"/>
        <v>Anglophone</v>
      </c>
      <c r="Q997" t="s">
        <v>47</v>
      </c>
      <c r="R997" t="str">
        <f t="shared" si="111"/>
        <v>North Central</v>
      </c>
      <c r="S997" t="s">
        <v>63</v>
      </c>
      <c r="T997" t="str">
        <f t="shared" si="109"/>
        <v>Dec</v>
      </c>
      <c r="U997" t="str">
        <f t="shared" si="110"/>
        <v>Q4</v>
      </c>
      <c r="V997">
        <v>2018</v>
      </c>
    </row>
    <row r="998" spans="1:22">
      <c r="A998">
        <v>11097</v>
      </c>
      <c r="B998" t="s">
        <v>28</v>
      </c>
      <c r="C998">
        <f>1/COUNTIFS(SalesTable[SALES_REP],SalesTable[[#This Row],[SALES_REP]])</f>
        <v>9.3457943925233638E-3</v>
      </c>
      <c r="D998" t="s">
        <v>29</v>
      </c>
      <c r="E998" t="s">
        <v>30</v>
      </c>
      <c r="F998" t="str">
        <f t="shared" si="105"/>
        <v>Castle Lite</v>
      </c>
      <c r="G998">
        <f>1/COUNTIFS(SalesTable[[BRANDS ]],SalesTable[[#This Row],[BRANDS ]])</f>
        <v>6.6666666666666671E-3</v>
      </c>
      <c r="H998">
        <v>180</v>
      </c>
      <c r="I998">
        <v>450</v>
      </c>
      <c r="J998">
        <v>736</v>
      </c>
      <c r="K998">
        <v>331200</v>
      </c>
      <c r="L998">
        <v>198720</v>
      </c>
      <c r="M998">
        <f t="shared" si="106"/>
        <v>0.6</v>
      </c>
      <c r="N998">
        <f t="shared" si="107"/>
        <v>529920</v>
      </c>
      <c r="O998" t="s">
        <v>25</v>
      </c>
      <c r="P998" t="str">
        <f t="shared" si="108"/>
        <v>Anglophone</v>
      </c>
      <c r="Q998" t="s">
        <v>20</v>
      </c>
      <c r="R998" t="str">
        <f t="shared" si="111"/>
        <v>South East</v>
      </c>
      <c r="S998" t="s">
        <v>21</v>
      </c>
      <c r="T998" t="str">
        <f t="shared" si="109"/>
        <v>Jan</v>
      </c>
      <c r="U998" t="str">
        <f t="shared" si="110"/>
        <v>Q1</v>
      </c>
      <c r="V998">
        <v>2019</v>
      </c>
    </row>
    <row r="999" spans="1:22">
      <c r="A999">
        <v>11098</v>
      </c>
      <c r="B999" t="s">
        <v>22</v>
      </c>
      <c r="C999">
        <f>1/COUNTIFS(SalesTable[SALES_REP],SalesTable[[#This Row],[SALES_REP]])</f>
        <v>8.4745762711864406E-3</v>
      </c>
      <c r="D999" t="s">
        <v>23</v>
      </c>
      <c r="E999" t="s">
        <v>36</v>
      </c>
      <c r="F999" t="str">
        <f t="shared" si="105"/>
        <v>Eagle Lager</v>
      </c>
      <c r="G999">
        <f>1/COUNTIFS(SalesTable[[BRANDS ]],SalesTable[[#This Row],[BRANDS ]])</f>
        <v>6.6666666666666671E-3</v>
      </c>
      <c r="H999">
        <v>170</v>
      </c>
      <c r="I999">
        <v>250</v>
      </c>
      <c r="J999">
        <v>857</v>
      </c>
      <c r="K999">
        <v>214250</v>
      </c>
      <c r="L999">
        <v>68560</v>
      </c>
      <c r="M999">
        <f t="shared" si="106"/>
        <v>0.32</v>
      </c>
      <c r="N999">
        <f t="shared" si="107"/>
        <v>282810</v>
      </c>
      <c r="O999" t="s">
        <v>31</v>
      </c>
      <c r="P999" t="str">
        <f t="shared" si="108"/>
        <v>Francophone</v>
      </c>
      <c r="Q999" t="s">
        <v>26</v>
      </c>
      <c r="R999" t="str">
        <f t="shared" si="111"/>
        <v>West</v>
      </c>
      <c r="S999" t="s">
        <v>27</v>
      </c>
      <c r="T999" t="str">
        <f t="shared" si="109"/>
        <v>Feb</v>
      </c>
      <c r="U999" t="str">
        <f t="shared" si="110"/>
        <v>Q1</v>
      </c>
      <c r="V999">
        <v>2018</v>
      </c>
    </row>
    <row r="1000" spans="1:22">
      <c r="A1000">
        <v>11099</v>
      </c>
      <c r="B1000" t="s">
        <v>28</v>
      </c>
      <c r="C1000">
        <f>1/COUNTIFS(SalesTable[SALES_REP],SalesTable[[#This Row],[SALES_REP]])</f>
        <v>9.3457943925233638E-3</v>
      </c>
      <c r="D1000" t="s">
        <v>29</v>
      </c>
      <c r="E1000" t="s">
        <v>42</v>
      </c>
      <c r="F1000" t="str">
        <f t="shared" si="105"/>
        <v>Hero</v>
      </c>
      <c r="G1000">
        <f>1/COUNTIFS(SalesTable[[BRANDS ]],SalesTable[[#This Row],[BRANDS ]])</f>
        <v>6.7114093959731542E-3</v>
      </c>
      <c r="H1000">
        <v>150</v>
      </c>
      <c r="I1000">
        <v>200</v>
      </c>
      <c r="J1000">
        <v>938</v>
      </c>
      <c r="K1000">
        <v>187600</v>
      </c>
      <c r="L1000">
        <v>46900</v>
      </c>
      <c r="M1000">
        <f t="shared" si="106"/>
        <v>0.25</v>
      </c>
      <c r="N1000">
        <f t="shared" si="107"/>
        <v>234500</v>
      </c>
      <c r="O1000" t="s">
        <v>37</v>
      </c>
      <c r="P1000" t="str">
        <f t="shared" si="108"/>
        <v>Francophone</v>
      </c>
      <c r="Q1000" t="s">
        <v>32</v>
      </c>
      <c r="R1000" t="str">
        <f t="shared" si="111"/>
        <v>South South</v>
      </c>
      <c r="S1000" t="s">
        <v>33</v>
      </c>
      <c r="T1000" t="str">
        <f t="shared" si="109"/>
        <v>Mar</v>
      </c>
      <c r="U1000" t="str">
        <f t="shared" si="110"/>
        <v>Q1</v>
      </c>
      <c r="V1000">
        <v>2018</v>
      </c>
    </row>
    <row r="1001" spans="1:22">
      <c r="A1001">
        <v>11100</v>
      </c>
      <c r="B1001" t="s">
        <v>49</v>
      </c>
      <c r="C1001">
        <f>1/COUNTIFS(SalesTable[SALES_REP],SalesTable[[#This Row],[SALES_REP]])</f>
        <v>1.7241379310344827E-2</v>
      </c>
      <c r="D1001" t="s">
        <v>50</v>
      </c>
      <c r="E1001" t="s">
        <v>46</v>
      </c>
      <c r="F1001" t="str">
        <f t="shared" si="105"/>
        <v>Beta Malt</v>
      </c>
      <c r="G1001">
        <f>1/COUNTIFS(SalesTable[[BRANDS ]],SalesTable[[#This Row],[BRANDS ]])</f>
        <v>6.7114093959731542E-3</v>
      </c>
      <c r="H1001">
        <v>80</v>
      </c>
      <c r="I1001">
        <v>150</v>
      </c>
      <c r="J1001">
        <v>785</v>
      </c>
      <c r="K1001">
        <v>117750</v>
      </c>
      <c r="L1001">
        <v>54950</v>
      </c>
      <c r="M1001">
        <f t="shared" si="106"/>
        <v>0.46666666666666667</v>
      </c>
      <c r="N1001">
        <f t="shared" si="107"/>
        <v>172700</v>
      </c>
      <c r="O1001" t="s">
        <v>43</v>
      </c>
      <c r="P1001" t="str">
        <f t="shared" si="108"/>
        <v>Francophone</v>
      </c>
      <c r="Q1001" t="s">
        <v>38</v>
      </c>
      <c r="R1001" t="str">
        <f t="shared" si="111"/>
        <v>North West</v>
      </c>
      <c r="S1001" t="s">
        <v>39</v>
      </c>
      <c r="T1001" t="str">
        <f t="shared" si="109"/>
        <v>Apr</v>
      </c>
      <c r="U1001" t="str">
        <f t="shared" si="110"/>
        <v>Q2</v>
      </c>
      <c r="V1001">
        <v>2018</v>
      </c>
    </row>
    <row r="1002" spans="1:22">
      <c r="A1002">
        <v>11101</v>
      </c>
      <c r="B1002" t="s">
        <v>40</v>
      </c>
      <c r="C1002">
        <f>1/COUNTIFS(SalesTable[SALES_REP],SalesTable[[#This Row],[SALES_REP]])</f>
        <v>9.3457943925233638E-3</v>
      </c>
      <c r="D1002" t="s">
        <v>41</v>
      </c>
      <c r="E1002" t="s">
        <v>51</v>
      </c>
      <c r="F1002" t="str">
        <f t="shared" si="105"/>
        <v>Grand Malt</v>
      </c>
      <c r="G1002">
        <f>1/COUNTIFS(SalesTable[[BRANDS ]],SalesTable[[#This Row],[BRANDS ]])</f>
        <v>6.7114093959731542E-3</v>
      </c>
      <c r="H1002">
        <v>90</v>
      </c>
      <c r="I1002">
        <v>150</v>
      </c>
      <c r="J1002">
        <v>910</v>
      </c>
      <c r="K1002">
        <v>136500</v>
      </c>
      <c r="L1002">
        <v>54600</v>
      </c>
      <c r="M1002">
        <f t="shared" si="106"/>
        <v>0.4</v>
      </c>
      <c r="N1002">
        <f t="shared" si="107"/>
        <v>191100</v>
      </c>
      <c r="O1002" t="s">
        <v>19</v>
      </c>
      <c r="P1002" t="str">
        <f t="shared" si="108"/>
        <v>Anglophone</v>
      </c>
      <c r="Q1002" t="s">
        <v>44</v>
      </c>
      <c r="R1002" t="str">
        <f t="shared" si="111"/>
        <v>North Central</v>
      </c>
      <c r="S1002" t="s">
        <v>45</v>
      </c>
      <c r="T1002" t="str">
        <f t="shared" si="109"/>
        <v>May</v>
      </c>
      <c r="U1002" t="str">
        <f t="shared" si="110"/>
        <v>Q2</v>
      </c>
      <c r="V1002">
        <v>2018</v>
      </c>
    </row>
    <row r="1003" spans="1:22">
      <c r="A1003">
        <v>11102</v>
      </c>
      <c r="B1003" t="s">
        <v>16</v>
      </c>
      <c r="C1003">
        <f>1/COUNTIFS(SalesTable[SALES_REP],SalesTable[[#This Row],[SALES_REP]])</f>
        <v>7.3529411764705881E-3</v>
      </c>
      <c r="D1003" t="s">
        <v>17</v>
      </c>
      <c r="E1003" t="s">
        <v>18</v>
      </c>
      <c r="F1003" t="str">
        <f t="shared" si="105"/>
        <v>Trophy</v>
      </c>
      <c r="G1003">
        <f>1/COUNTIFS(SalesTable[[BRANDS ]],SalesTable[[#This Row],[BRANDS ]])</f>
        <v>6.6666666666666671E-3</v>
      </c>
      <c r="H1003">
        <v>150</v>
      </c>
      <c r="I1003">
        <v>200</v>
      </c>
      <c r="J1003">
        <v>838</v>
      </c>
      <c r="K1003">
        <v>167600</v>
      </c>
      <c r="L1003">
        <v>41900</v>
      </c>
      <c r="M1003">
        <f t="shared" si="106"/>
        <v>0.25</v>
      </c>
      <c r="N1003">
        <f t="shared" si="107"/>
        <v>209500</v>
      </c>
      <c r="O1003" t="s">
        <v>25</v>
      </c>
      <c r="P1003" t="str">
        <f t="shared" si="108"/>
        <v>Anglophone</v>
      </c>
      <c r="Q1003" t="s">
        <v>47</v>
      </c>
      <c r="R1003" t="str">
        <f t="shared" si="111"/>
        <v>North Central</v>
      </c>
      <c r="S1003" t="s">
        <v>48</v>
      </c>
      <c r="T1003" t="str">
        <f t="shared" si="109"/>
        <v>Jun</v>
      </c>
      <c r="U1003" t="str">
        <f t="shared" si="110"/>
        <v>Q2</v>
      </c>
      <c r="V1003">
        <v>2019</v>
      </c>
    </row>
    <row r="1004" spans="1:22">
      <c r="A1004">
        <v>11103</v>
      </c>
      <c r="B1004" t="s">
        <v>16</v>
      </c>
      <c r="C1004">
        <f>1/COUNTIFS(SalesTable[SALES_REP],SalesTable[[#This Row],[SALES_REP]])</f>
        <v>7.3529411764705881E-3</v>
      </c>
      <c r="D1004" t="s">
        <v>17</v>
      </c>
      <c r="E1004" t="s">
        <v>24</v>
      </c>
      <c r="F1004" t="str">
        <f t="shared" si="105"/>
        <v>Budweiser</v>
      </c>
      <c r="G1004">
        <f>1/COUNTIFS(SalesTable[[BRANDS ]],SalesTable[[#This Row],[BRANDS ]])</f>
        <v>6.6666666666666671E-3</v>
      </c>
      <c r="H1004">
        <v>250</v>
      </c>
      <c r="I1004">
        <v>500</v>
      </c>
      <c r="J1004">
        <v>943</v>
      </c>
      <c r="K1004">
        <v>471500</v>
      </c>
      <c r="L1004">
        <v>235750</v>
      </c>
      <c r="M1004">
        <f t="shared" si="106"/>
        <v>0.5</v>
      </c>
      <c r="N1004">
        <f t="shared" si="107"/>
        <v>707250</v>
      </c>
      <c r="O1004" t="s">
        <v>31</v>
      </c>
      <c r="P1004" t="str">
        <f t="shared" si="108"/>
        <v>Francophone</v>
      </c>
      <c r="Q1004" t="s">
        <v>20</v>
      </c>
      <c r="R1004" t="str">
        <f t="shared" si="111"/>
        <v>South East</v>
      </c>
      <c r="S1004" t="s">
        <v>52</v>
      </c>
      <c r="T1004" t="str">
        <f t="shared" si="109"/>
        <v>Jul</v>
      </c>
      <c r="U1004" t="str">
        <f t="shared" si="110"/>
        <v>Q3</v>
      </c>
      <c r="V1004">
        <v>2019</v>
      </c>
    </row>
    <row r="1005" spans="1:22">
      <c r="A1005">
        <v>11104</v>
      </c>
      <c r="B1005" t="s">
        <v>40</v>
      </c>
      <c r="C1005">
        <f>1/COUNTIFS(SalesTable[SALES_REP],SalesTable[[#This Row],[SALES_REP]])</f>
        <v>9.3457943925233638E-3</v>
      </c>
      <c r="D1005" t="s">
        <v>41</v>
      </c>
      <c r="E1005" t="s">
        <v>30</v>
      </c>
      <c r="F1005" t="str">
        <f t="shared" si="105"/>
        <v>Castle Lite</v>
      </c>
      <c r="G1005">
        <f>1/COUNTIFS(SalesTable[[BRANDS ]],SalesTable[[#This Row],[BRANDS ]])</f>
        <v>6.6666666666666671E-3</v>
      </c>
      <c r="H1005">
        <v>180</v>
      </c>
      <c r="I1005">
        <v>450</v>
      </c>
      <c r="J1005">
        <v>771</v>
      </c>
      <c r="K1005">
        <v>346950</v>
      </c>
      <c r="L1005">
        <v>208170</v>
      </c>
      <c r="M1005">
        <f t="shared" si="106"/>
        <v>0.6</v>
      </c>
      <c r="N1005">
        <f t="shared" si="107"/>
        <v>555120</v>
      </c>
      <c r="O1005" t="s">
        <v>37</v>
      </c>
      <c r="P1005" t="str">
        <f t="shared" si="108"/>
        <v>Francophone</v>
      </c>
      <c r="Q1005" t="s">
        <v>26</v>
      </c>
      <c r="R1005" t="str">
        <f t="shared" si="111"/>
        <v>West</v>
      </c>
      <c r="S1005" t="s">
        <v>53</v>
      </c>
      <c r="T1005" t="str">
        <f t="shared" si="109"/>
        <v>Aug</v>
      </c>
      <c r="U1005" t="str">
        <f t="shared" si="110"/>
        <v>Q3</v>
      </c>
      <c r="V1005">
        <v>2019</v>
      </c>
    </row>
    <row r="1006" spans="1:22">
      <c r="A1006">
        <v>11105</v>
      </c>
      <c r="B1006" t="s">
        <v>16</v>
      </c>
      <c r="C1006">
        <f>1/COUNTIFS(SalesTable[SALES_REP],SalesTable[[#This Row],[SALES_REP]])</f>
        <v>7.3529411764705881E-3</v>
      </c>
      <c r="D1006" t="s">
        <v>17</v>
      </c>
      <c r="E1006" t="s">
        <v>36</v>
      </c>
      <c r="F1006" t="str">
        <f t="shared" si="105"/>
        <v>Eagle Lager</v>
      </c>
      <c r="G1006">
        <f>1/COUNTIFS(SalesTable[[BRANDS ]],SalesTable[[#This Row],[BRANDS ]])</f>
        <v>6.6666666666666671E-3</v>
      </c>
      <c r="H1006">
        <v>170</v>
      </c>
      <c r="I1006">
        <v>250</v>
      </c>
      <c r="J1006">
        <v>881</v>
      </c>
      <c r="K1006">
        <v>220250</v>
      </c>
      <c r="L1006">
        <v>70480</v>
      </c>
      <c r="M1006">
        <f t="shared" si="106"/>
        <v>0.32</v>
      </c>
      <c r="N1006">
        <f t="shared" si="107"/>
        <v>290730</v>
      </c>
      <c r="O1006" t="s">
        <v>43</v>
      </c>
      <c r="P1006" t="str">
        <f t="shared" si="108"/>
        <v>Francophone</v>
      </c>
      <c r="Q1006" t="s">
        <v>32</v>
      </c>
      <c r="R1006" t="str">
        <f t="shared" si="111"/>
        <v>South South</v>
      </c>
      <c r="S1006" t="s">
        <v>56</v>
      </c>
      <c r="T1006" t="str">
        <f t="shared" si="109"/>
        <v>Sep</v>
      </c>
      <c r="U1006" t="str">
        <f t="shared" si="110"/>
        <v>Q3</v>
      </c>
      <c r="V1006">
        <v>2017</v>
      </c>
    </row>
    <row r="1007" spans="1:22">
      <c r="A1007">
        <v>11106</v>
      </c>
      <c r="B1007" t="s">
        <v>22</v>
      </c>
      <c r="C1007">
        <f>1/COUNTIFS(SalesTable[SALES_REP],SalesTable[[#This Row],[SALES_REP]])</f>
        <v>8.4745762711864406E-3</v>
      </c>
      <c r="D1007" t="s">
        <v>23</v>
      </c>
      <c r="E1007" t="s">
        <v>42</v>
      </c>
      <c r="F1007" t="str">
        <f t="shared" si="105"/>
        <v>Hero</v>
      </c>
      <c r="G1007">
        <f>1/COUNTIFS(SalesTable[[BRANDS ]],SalesTable[[#This Row],[BRANDS ]])</f>
        <v>6.7114093959731542E-3</v>
      </c>
      <c r="H1007">
        <v>150</v>
      </c>
      <c r="I1007">
        <v>200</v>
      </c>
      <c r="J1007">
        <v>973</v>
      </c>
      <c r="K1007">
        <v>194600</v>
      </c>
      <c r="L1007">
        <v>48650</v>
      </c>
      <c r="M1007">
        <f t="shared" si="106"/>
        <v>0.25</v>
      </c>
      <c r="N1007">
        <f t="shared" si="107"/>
        <v>243250</v>
      </c>
      <c r="O1007" t="s">
        <v>19</v>
      </c>
      <c r="P1007" t="str">
        <f t="shared" si="108"/>
        <v>Anglophone</v>
      </c>
      <c r="Q1007" t="s">
        <v>38</v>
      </c>
      <c r="R1007" t="str">
        <f t="shared" si="111"/>
        <v>North West</v>
      </c>
      <c r="S1007" t="s">
        <v>59</v>
      </c>
      <c r="T1007" t="str">
        <f t="shared" si="109"/>
        <v>Oct</v>
      </c>
      <c r="U1007" t="str">
        <f t="shared" si="110"/>
        <v>Q4</v>
      </c>
      <c r="V1007">
        <v>2017</v>
      </c>
    </row>
    <row r="1008" spans="1:22">
      <c r="A1008">
        <v>11107</v>
      </c>
      <c r="B1008" t="s">
        <v>28</v>
      </c>
      <c r="C1008">
        <f>1/COUNTIFS(SalesTable[SALES_REP],SalesTable[[#This Row],[SALES_REP]])</f>
        <v>9.3457943925233638E-3</v>
      </c>
      <c r="D1008" t="s">
        <v>29</v>
      </c>
      <c r="E1008" t="s">
        <v>46</v>
      </c>
      <c r="F1008" t="str">
        <f t="shared" si="105"/>
        <v>Beta Malt</v>
      </c>
      <c r="G1008">
        <f>1/COUNTIFS(SalesTable[[BRANDS ]],SalesTable[[#This Row],[BRANDS ]])</f>
        <v>6.7114093959731542E-3</v>
      </c>
      <c r="H1008">
        <v>80</v>
      </c>
      <c r="I1008">
        <v>150</v>
      </c>
      <c r="J1008">
        <v>786</v>
      </c>
      <c r="K1008">
        <v>117900</v>
      </c>
      <c r="L1008">
        <v>55020</v>
      </c>
      <c r="M1008">
        <f t="shared" si="106"/>
        <v>0.46666666666666667</v>
      </c>
      <c r="N1008">
        <f t="shared" si="107"/>
        <v>172920</v>
      </c>
      <c r="O1008" t="s">
        <v>25</v>
      </c>
      <c r="P1008" t="str">
        <f t="shared" si="108"/>
        <v>Anglophone</v>
      </c>
      <c r="Q1008" t="s">
        <v>44</v>
      </c>
      <c r="R1008" t="str">
        <f t="shared" si="111"/>
        <v>North Central</v>
      </c>
      <c r="S1008" t="s">
        <v>62</v>
      </c>
      <c r="T1008" t="str">
        <f t="shared" si="109"/>
        <v>Nov</v>
      </c>
      <c r="U1008" t="str">
        <f t="shared" si="110"/>
        <v>Q4</v>
      </c>
      <c r="V1008">
        <v>2017</v>
      </c>
    </row>
    <row r="1009" spans="1:22">
      <c r="A1009">
        <v>11108</v>
      </c>
      <c r="B1009" t="s">
        <v>34</v>
      </c>
      <c r="C1009">
        <f>1/COUNTIFS(SalesTable[SALES_REP],SalesTable[[#This Row],[SALES_REP]])</f>
        <v>5.3763440860215058E-3</v>
      </c>
      <c r="D1009" t="s">
        <v>35</v>
      </c>
      <c r="E1009" t="s">
        <v>51</v>
      </c>
      <c r="F1009" t="str">
        <f t="shared" si="105"/>
        <v>Grand Malt</v>
      </c>
      <c r="G1009">
        <f>1/COUNTIFS(SalesTable[[BRANDS ]],SalesTable[[#This Row],[BRANDS ]])</f>
        <v>6.7114093959731542E-3</v>
      </c>
      <c r="H1009">
        <v>90</v>
      </c>
      <c r="I1009">
        <v>150</v>
      </c>
      <c r="J1009">
        <v>904</v>
      </c>
      <c r="K1009">
        <v>135600</v>
      </c>
      <c r="L1009">
        <v>54240</v>
      </c>
      <c r="M1009">
        <f t="shared" si="106"/>
        <v>0.4</v>
      </c>
      <c r="N1009">
        <f t="shared" si="107"/>
        <v>189840</v>
      </c>
      <c r="O1009" t="s">
        <v>31</v>
      </c>
      <c r="P1009" t="str">
        <f t="shared" si="108"/>
        <v>Francophone</v>
      </c>
      <c r="Q1009" t="s">
        <v>47</v>
      </c>
      <c r="R1009" t="str">
        <f t="shared" si="111"/>
        <v>North Central</v>
      </c>
      <c r="S1009" t="s">
        <v>63</v>
      </c>
      <c r="T1009" t="str">
        <f t="shared" si="109"/>
        <v>Dec</v>
      </c>
      <c r="U1009" t="str">
        <f t="shared" si="110"/>
        <v>Q4</v>
      </c>
      <c r="V1009">
        <v>2018</v>
      </c>
    </row>
    <row r="1010" spans="1:22">
      <c r="A1010">
        <v>11109</v>
      </c>
      <c r="B1010" t="s">
        <v>40</v>
      </c>
      <c r="C1010">
        <f>1/COUNTIFS(SalesTable[SALES_REP],SalesTable[[#This Row],[SALES_REP]])</f>
        <v>9.3457943925233638E-3</v>
      </c>
      <c r="D1010" t="s">
        <v>41</v>
      </c>
      <c r="E1010" t="s">
        <v>18</v>
      </c>
      <c r="F1010" t="str">
        <f t="shared" si="105"/>
        <v>Trophy</v>
      </c>
      <c r="G1010">
        <f>1/COUNTIFS(SalesTable[[BRANDS ]],SalesTable[[#This Row],[BRANDS ]])</f>
        <v>6.6666666666666671E-3</v>
      </c>
      <c r="H1010">
        <v>150</v>
      </c>
      <c r="I1010">
        <v>200</v>
      </c>
      <c r="J1010">
        <v>912</v>
      </c>
      <c r="K1010">
        <v>182400</v>
      </c>
      <c r="L1010">
        <v>45600</v>
      </c>
      <c r="M1010">
        <f t="shared" si="106"/>
        <v>0.25</v>
      </c>
      <c r="N1010">
        <f t="shared" si="107"/>
        <v>228000</v>
      </c>
      <c r="O1010" t="s">
        <v>37</v>
      </c>
      <c r="P1010" t="str">
        <f t="shared" si="108"/>
        <v>Francophone</v>
      </c>
      <c r="Q1010" t="s">
        <v>20</v>
      </c>
      <c r="R1010" t="str">
        <f t="shared" si="111"/>
        <v>South East</v>
      </c>
      <c r="S1010" t="s">
        <v>21</v>
      </c>
      <c r="T1010" t="str">
        <f t="shared" si="109"/>
        <v>Jan</v>
      </c>
      <c r="U1010" t="str">
        <f t="shared" si="110"/>
        <v>Q1</v>
      </c>
      <c r="V1010">
        <v>2018</v>
      </c>
    </row>
    <row r="1011" spans="1:22">
      <c r="A1011">
        <v>11110</v>
      </c>
      <c r="B1011" t="s">
        <v>16</v>
      </c>
      <c r="C1011">
        <f>1/COUNTIFS(SalesTable[SALES_REP],SalesTable[[#This Row],[SALES_REP]])</f>
        <v>7.3529411764705881E-3</v>
      </c>
      <c r="D1011" t="s">
        <v>17</v>
      </c>
      <c r="E1011" t="s">
        <v>24</v>
      </c>
      <c r="F1011" t="str">
        <f t="shared" si="105"/>
        <v>Budweiser</v>
      </c>
      <c r="G1011">
        <f>1/COUNTIFS(SalesTable[[BRANDS ]],SalesTable[[#This Row],[BRANDS ]])</f>
        <v>6.6666666666666671E-3</v>
      </c>
      <c r="H1011">
        <v>250</v>
      </c>
      <c r="I1011">
        <v>500</v>
      </c>
      <c r="J1011">
        <v>734</v>
      </c>
      <c r="K1011">
        <v>367000</v>
      </c>
      <c r="L1011">
        <v>183500</v>
      </c>
      <c r="M1011">
        <f t="shared" si="106"/>
        <v>0.5</v>
      </c>
      <c r="N1011">
        <f t="shared" si="107"/>
        <v>550500</v>
      </c>
      <c r="O1011" t="s">
        <v>43</v>
      </c>
      <c r="P1011" t="str">
        <f t="shared" si="108"/>
        <v>Francophone</v>
      </c>
      <c r="Q1011" t="s">
        <v>26</v>
      </c>
      <c r="R1011" t="str">
        <f t="shared" si="111"/>
        <v>West</v>
      </c>
      <c r="S1011" t="s">
        <v>27</v>
      </c>
      <c r="T1011" t="str">
        <f t="shared" si="109"/>
        <v>Feb</v>
      </c>
      <c r="U1011" t="str">
        <f t="shared" si="110"/>
        <v>Q1</v>
      </c>
      <c r="V1011">
        <v>2018</v>
      </c>
    </row>
    <row r="1012" spans="1:22">
      <c r="A1012">
        <v>11111</v>
      </c>
      <c r="B1012" t="s">
        <v>49</v>
      </c>
      <c r="C1012">
        <f>1/COUNTIFS(SalesTable[SALES_REP],SalesTable[[#This Row],[SALES_REP]])</f>
        <v>1.7241379310344827E-2</v>
      </c>
      <c r="D1012" t="s">
        <v>50</v>
      </c>
      <c r="E1012" t="s">
        <v>30</v>
      </c>
      <c r="F1012" t="str">
        <f t="shared" si="105"/>
        <v>Castle Lite</v>
      </c>
      <c r="G1012">
        <f>1/COUNTIFS(SalesTable[[BRANDS ]],SalesTable[[#This Row],[BRANDS ]])</f>
        <v>6.6666666666666671E-3</v>
      </c>
      <c r="H1012">
        <v>180</v>
      </c>
      <c r="I1012">
        <v>450</v>
      </c>
      <c r="J1012">
        <v>977</v>
      </c>
      <c r="K1012">
        <v>439650</v>
      </c>
      <c r="L1012">
        <v>263790</v>
      </c>
      <c r="M1012">
        <f t="shared" si="106"/>
        <v>0.6</v>
      </c>
      <c r="N1012">
        <f t="shared" si="107"/>
        <v>703440</v>
      </c>
      <c r="O1012" t="s">
        <v>19</v>
      </c>
      <c r="P1012" t="str">
        <f t="shared" si="108"/>
        <v>Anglophone</v>
      </c>
      <c r="Q1012" t="s">
        <v>32</v>
      </c>
      <c r="R1012" t="str">
        <f t="shared" si="111"/>
        <v>South South</v>
      </c>
      <c r="S1012" t="s">
        <v>33</v>
      </c>
      <c r="T1012" t="str">
        <f t="shared" si="109"/>
        <v>Mar</v>
      </c>
      <c r="U1012" t="str">
        <f t="shared" si="110"/>
        <v>Q1</v>
      </c>
      <c r="V1012">
        <v>2017</v>
      </c>
    </row>
    <row r="1013" spans="1:22">
      <c r="A1013">
        <v>11112</v>
      </c>
      <c r="B1013" t="s">
        <v>34</v>
      </c>
      <c r="C1013">
        <f>1/COUNTIFS(SalesTable[SALES_REP],SalesTable[[#This Row],[SALES_REP]])</f>
        <v>5.3763440860215058E-3</v>
      </c>
      <c r="D1013" t="s">
        <v>35</v>
      </c>
      <c r="E1013" t="s">
        <v>36</v>
      </c>
      <c r="F1013" t="str">
        <f t="shared" si="105"/>
        <v>Eagle Lager</v>
      </c>
      <c r="G1013">
        <f>1/COUNTIFS(SalesTable[[BRANDS ]],SalesTable[[#This Row],[BRANDS ]])</f>
        <v>6.6666666666666671E-3</v>
      </c>
      <c r="H1013">
        <v>170</v>
      </c>
      <c r="I1013">
        <v>250</v>
      </c>
      <c r="J1013">
        <v>711</v>
      </c>
      <c r="K1013">
        <v>177750</v>
      </c>
      <c r="L1013">
        <v>56880</v>
      </c>
      <c r="M1013">
        <f t="shared" si="106"/>
        <v>0.32</v>
      </c>
      <c r="N1013">
        <f t="shared" si="107"/>
        <v>234630</v>
      </c>
      <c r="O1013" t="s">
        <v>25</v>
      </c>
      <c r="P1013" t="str">
        <f t="shared" si="108"/>
        <v>Anglophone</v>
      </c>
      <c r="Q1013" t="s">
        <v>38</v>
      </c>
      <c r="R1013" t="str">
        <f t="shared" si="111"/>
        <v>North West</v>
      </c>
      <c r="S1013" t="s">
        <v>39</v>
      </c>
      <c r="T1013" t="str">
        <f t="shared" si="109"/>
        <v>Apr</v>
      </c>
      <c r="U1013" t="str">
        <f t="shared" si="110"/>
        <v>Q2</v>
      </c>
      <c r="V1013">
        <v>2017</v>
      </c>
    </row>
    <row r="1014" spans="1:22">
      <c r="A1014">
        <v>11113</v>
      </c>
      <c r="B1014" t="s">
        <v>54</v>
      </c>
      <c r="C1014">
        <f>1/COUNTIFS(SalesTable[SALES_REP],SalesTable[[#This Row],[SALES_REP]])</f>
        <v>1.2658227848101266E-2</v>
      </c>
      <c r="D1014" t="s">
        <v>55</v>
      </c>
      <c r="E1014" t="s">
        <v>42</v>
      </c>
      <c r="F1014" t="str">
        <f t="shared" si="105"/>
        <v>Hero</v>
      </c>
      <c r="G1014">
        <f>1/COUNTIFS(SalesTable[[BRANDS ]],SalesTable[[#This Row],[BRANDS ]])</f>
        <v>6.7114093959731542E-3</v>
      </c>
      <c r="H1014">
        <v>150</v>
      </c>
      <c r="I1014">
        <v>200</v>
      </c>
      <c r="J1014">
        <v>727</v>
      </c>
      <c r="K1014">
        <v>145400</v>
      </c>
      <c r="L1014">
        <v>36350</v>
      </c>
      <c r="M1014">
        <f t="shared" si="106"/>
        <v>0.25</v>
      </c>
      <c r="N1014">
        <f t="shared" si="107"/>
        <v>181750</v>
      </c>
      <c r="O1014" t="s">
        <v>31</v>
      </c>
      <c r="P1014" t="str">
        <f t="shared" si="108"/>
        <v>Francophone</v>
      </c>
      <c r="Q1014" t="s">
        <v>44</v>
      </c>
      <c r="R1014" t="str">
        <f t="shared" si="111"/>
        <v>North Central</v>
      </c>
      <c r="S1014" t="s">
        <v>45</v>
      </c>
      <c r="T1014" t="str">
        <f t="shared" si="109"/>
        <v>May</v>
      </c>
      <c r="U1014" t="str">
        <f t="shared" si="110"/>
        <v>Q2</v>
      </c>
      <c r="V1014">
        <v>2017</v>
      </c>
    </row>
    <row r="1015" spans="1:22">
      <c r="A1015">
        <v>11114</v>
      </c>
      <c r="B1015" t="s">
        <v>57</v>
      </c>
      <c r="C1015">
        <f>1/COUNTIFS(SalesTable[SALES_REP],SalesTable[[#This Row],[SALES_REP]])</f>
        <v>2.0408163265306121E-2</v>
      </c>
      <c r="D1015" t="s">
        <v>58</v>
      </c>
      <c r="E1015" t="s">
        <v>46</v>
      </c>
      <c r="F1015" t="str">
        <f t="shared" si="105"/>
        <v>Beta Malt</v>
      </c>
      <c r="G1015">
        <f>1/COUNTIFS(SalesTable[[BRANDS ]],SalesTable[[#This Row],[BRANDS ]])</f>
        <v>6.7114093959731542E-3</v>
      </c>
      <c r="H1015">
        <v>80</v>
      </c>
      <c r="I1015">
        <v>150</v>
      </c>
      <c r="J1015">
        <v>732</v>
      </c>
      <c r="K1015">
        <v>109800</v>
      </c>
      <c r="L1015">
        <v>51240</v>
      </c>
      <c r="M1015">
        <f t="shared" si="106"/>
        <v>0.46666666666666667</v>
      </c>
      <c r="N1015">
        <f t="shared" si="107"/>
        <v>161040</v>
      </c>
      <c r="O1015" t="s">
        <v>37</v>
      </c>
      <c r="P1015" t="str">
        <f t="shared" si="108"/>
        <v>Francophone</v>
      </c>
      <c r="Q1015" t="s">
        <v>47</v>
      </c>
      <c r="R1015" t="str">
        <f t="shared" si="111"/>
        <v>North Central</v>
      </c>
      <c r="S1015" t="s">
        <v>48</v>
      </c>
      <c r="T1015" t="str">
        <f t="shared" si="109"/>
        <v>Jun</v>
      </c>
      <c r="U1015" t="str">
        <f t="shared" si="110"/>
        <v>Q2</v>
      </c>
      <c r="V1015">
        <v>2017</v>
      </c>
    </row>
    <row r="1016" spans="1:22">
      <c r="A1016">
        <v>11115</v>
      </c>
      <c r="B1016" t="s">
        <v>60</v>
      </c>
      <c r="C1016">
        <f>1/COUNTIFS(SalesTable[SALES_REP],SalesTable[[#This Row],[SALES_REP]])</f>
        <v>1.4492753623188406E-2</v>
      </c>
      <c r="D1016" t="s">
        <v>61</v>
      </c>
      <c r="E1016" t="s">
        <v>51</v>
      </c>
      <c r="F1016" t="str">
        <f t="shared" si="105"/>
        <v>Grand Malt</v>
      </c>
      <c r="G1016">
        <f>1/COUNTIFS(SalesTable[[BRANDS ]],SalesTable[[#This Row],[BRANDS ]])</f>
        <v>6.7114093959731542E-3</v>
      </c>
      <c r="H1016">
        <v>90</v>
      </c>
      <c r="I1016">
        <v>150</v>
      </c>
      <c r="J1016">
        <v>908</v>
      </c>
      <c r="K1016">
        <v>136200</v>
      </c>
      <c r="L1016">
        <v>54480</v>
      </c>
      <c r="M1016">
        <f t="shared" si="106"/>
        <v>0.4</v>
      </c>
      <c r="N1016">
        <f t="shared" si="107"/>
        <v>190680</v>
      </c>
      <c r="O1016" t="s">
        <v>43</v>
      </c>
      <c r="P1016" t="str">
        <f t="shared" si="108"/>
        <v>Francophone</v>
      </c>
      <c r="Q1016" t="s">
        <v>20</v>
      </c>
      <c r="R1016" t="str">
        <f t="shared" si="111"/>
        <v>South East</v>
      </c>
      <c r="S1016" t="s">
        <v>52</v>
      </c>
      <c r="T1016" t="str">
        <f t="shared" si="109"/>
        <v>Jul</v>
      </c>
      <c r="U1016" t="str">
        <f t="shared" si="110"/>
        <v>Q3</v>
      </c>
      <c r="V1016">
        <v>2018</v>
      </c>
    </row>
    <row r="1017" spans="1:22">
      <c r="A1017">
        <v>11116</v>
      </c>
      <c r="B1017" t="s">
        <v>34</v>
      </c>
      <c r="C1017">
        <f>1/COUNTIFS(SalesTable[SALES_REP],SalesTable[[#This Row],[SALES_REP]])</f>
        <v>5.3763440860215058E-3</v>
      </c>
      <c r="D1017" t="s">
        <v>35</v>
      </c>
      <c r="E1017" t="s">
        <v>18</v>
      </c>
      <c r="F1017" t="str">
        <f t="shared" si="105"/>
        <v>Trophy</v>
      </c>
      <c r="G1017">
        <f>1/COUNTIFS(SalesTable[[BRANDS ]],SalesTable[[#This Row],[BRANDS ]])</f>
        <v>6.6666666666666671E-3</v>
      </c>
      <c r="H1017">
        <v>150</v>
      </c>
      <c r="I1017">
        <v>200</v>
      </c>
      <c r="J1017">
        <v>767</v>
      </c>
      <c r="K1017">
        <v>153400</v>
      </c>
      <c r="L1017">
        <v>38350</v>
      </c>
      <c r="M1017">
        <f t="shared" si="106"/>
        <v>0.25</v>
      </c>
      <c r="N1017">
        <f t="shared" si="107"/>
        <v>191750</v>
      </c>
      <c r="O1017" t="s">
        <v>19</v>
      </c>
      <c r="P1017" t="str">
        <f t="shared" si="108"/>
        <v>Anglophone</v>
      </c>
      <c r="Q1017" t="s">
        <v>26</v>
      </c>
      <c r="R1017" t="str">
        <f t="shared" si="111"/>
        <v>West</v>
      </c>
      <c r="S1017" t="s">
        <v>53</v>
      </c>
      <c r="T1017" t="str">
        <f t="shared" si="109"/>
        <v>Aug</v>
      </c>
      <c r="U1017" t="str">
        <f t="shared" si="110"/>
        <v>Q3</v>
      </c>
      <c r="V1017">
        <v>2017</v>
      </c>
    </row>
    <row r="1018" spans="1:22">
      <c r="A1018">
        <v>11117</v>
      </c>
      <c r="B1018" t="s">
        <v>64</v>
      </c>
      <c r="C1018">
        <f>1/COUNTIFS(SalesTable[SALES_REP],SalesTable[[#This Row],[SALES_REP]])</f>
        <v>1.4492753623188406E-2</v>
      </c>
      <c r="D1018" t="s">
        <v>65</v>
      </c>
      <c r="E1018" t="s">
        <v>24</v>
      </c>
      <c r="F1018" t="str">
        <f t="shared" si="105"/>
        <v>Budweiser</v>
      </c>
      <c r="G1018">
        <f>1/COUNTIFS(SalesTable[[BRANDS ]],SalesTable[[#This Row],[BRANDS ]])</f>
        <v>6.6666666666666671E-3</v>
      </c>
      <c r="H1018">
        <v>250</v>
      </c>
      <c r="I1018">
        <v>500</v>
      </c>
      <c r="J1018">
        <v>847</v>
      </c>
      <c r="K1018">
        <v>423500</v>
      </c>
      <c r="L1018">
        <v>211750</v>
      </c>
      <c r="M1018">
        <f t="shared" si="106"/>
        <v>0.5</v>
      </c>
      <c r="N1018">
        <f t="shared" si="107"/>
        <v>635250</v>
      </c>
      <c r="O1018" t="s">
        <v>25</v>
      </c>
      <c r="P1018" t="str">
        <f t="shared" si="108"/>
        <v>Anglophone</v>
      </c>
      <c r="Q1018" t="s">
        <v>32</v>
      </c>
      <c r="R1018" t="str">
        <f t="shared" si="111"/>
        <v>South South</v>
      </c>
      <c r="S1018" t="s">
        <v>56</v>
      </c>
      <c r="T1018" t="str">
        <f t="shared" si="109"/>
        <v>Sep</v>
      </c>
      <c r="U1018" t="str">
        <f t="shared" si="110"/>
        <v>Q3</v>
      </c>
      <c r="V1018">
        <v>2019</v>
      </c>
    </row>
    <row r="1019" spans="1:22">
      <c r="A1019">
        <v>11118</v>
      </c>
      <c r="B1019" t="s">
        <v>34</v>
      </c>
      <c r="C1019">
        <f>1/COUNTIFS(SalesTable[SALES_REP],SalesTable[[#This Row],[SALES_REP]])</f>
        <v>5.3763440860215058E-3</v>
      </c>
      <c r="D1019" t="s">
        <v>35</v>
      </c>
      <c r="E1019" t="s">
        <v>30</v>
      </c>
      <c r="F1019" t="str">
        <f t="shared" si="105"/>
        <v>Castle Lite</v>
      </c>
      <c r="G1019">
        <f>1/COUNTIFS(SalesTable[[BRANDS ]],SalesTable[[#This Row],[BRANDS ]])</f>
        <v>6.6666666666666671E-3</v>
      </c>
      <c r="H1019">
        <v>180</v>
      </c>
      <c r="I1019">
        <v>450</v>
      </c>
      <c r="J1019">
        <v>968</v>
      </c>
      <c r="K1019">
        <v>435600</v>
      </c>
      <c r="L1019">
        <v>261360</v>
      </c>
      <c r="M1019">
        <f t="shared" si="106"/>
        <v>0.6</v>
      </c>
      <c r="N1019">
        <f t="shared" si="107"/>
        <v>696960</v>
      </c>
      <c r="O1019" t="s">
        <v>31</v>
      </c>
      <c r="P1019" t="str">
        <f t="shared" si="108"/>
        <v>Francophone</v>
      </c>
      <c r="Q1019" t="s">
        <v>38</v>
      </c>
      <c r="R1019" t="str">
        <f t="shared" si="111"/>
        <v>North West</v>
      </c>
      <c r="S1019" t="s">
        <v>59</v>
      </c>
      <c r="T1019" t="str">
        <f t="shared" si="109"/>
        <v>Oct</v>
      </c>
      <c r="U1019" t="str">
        <f t="shared" si="110"/>
        <v>Q4</v>
      </c>
      <c r="V1019">
        <v>2019</v>
      </c>
    </row>
    <row r="1020" spans="1:22">
      <c r="A1020">
        <v>11119</v>
      </c>
      <c r="B1020" t="s">
        <v>54</v>
      </c>
      <c r="C1020">
        <f>1/COUNTIFS(SalesTable[SALES_REP],SalesTable[[#This Row],[SALES_REP]])</f>
        <v>1.2658227848101266E-2</v>
      </c>
      <c r="D1020" t="s">
        <v>55</v>
      </c>
      <c r="E1020" t="s">
        <v>36</v>
      </c>
      <c r="F1020" t="str">
        <f t="shared" si="105"/>
        <v>Eagle Lager</v>
      </c>
      <c r="G1020">
        <f>1/COUNTIFS(SalesTable[[BRANDS ]],SalesTable[[#This Row],[BRANDS ]])</f>
        <v>6.6666666666666671E-3</v>
      </c>
      <c r="H1020">
        <v>170</v>
      </c>
      <c r="I1020">
        <v>250</v>
      </c>
      <c r="J1020">
        <v>832</v>
      </c>
      <c r="K1020">
        <v>208000</v>
      </c>
      <c r="L1020">
        <v>66560</v>
      </c>
      <c r="M1020">
        <f t="shared" si="106"/>
        <v>0.32</v>
      </c>
      <c r="N1020">
        <f t="shared" si="107"/>
        <v>274560</v>
      </c>
      <c r="O1020" t="s">
        <v>37</v>
      </c>
      <c r="P1020" t="str">
        <f t="shared" si="108"/>
        <v>Francophone</v>
      </c>
      <c r="Q1020" t="s">
        <v>44</v>
      </c>
      <c r="R1020" t="str">
        <f t="shared" si="111"/>
        <v>North Central</v>
      </c>
      <c r="S1020" t="s">
        <v>62</v>
      </c>
      <c r="T1020" t="str">
        <f t="shared" si="109"/>
        <v>Nov</v>
      </c>
      <c r="U1020" t="str">
        <f t="shared" si="110"/>
        <v>Q4</v>
      </c>
      <c r="V1020">
        <v>2018</v>
      </c>
    </row>
    <row r="1021" spans="1:22">
      <c r="A1021">
        <v>11120</v>
      </c>
      <c r="B1021" t="s">
        <v>34</v>
      </c>
      <c r="C1021">
        <f>1/COUNTIFS(SalesTable[SALES_REP],SalesTable[[#This Row],[SALES_REP]])</f>
        <v>5.3763440860215058E-3</v>
      </c>
      <c r="D1021" t="s">
        <v>35</v>
      </c>
      <c r="E1021" t="s">
        <v>42</v>
      </c>
      <c r="F1021" t="str">
        <f t="shared" si="105"/>
        <v>Hero</v>
      </c>
      <c r="G1021">
        <f>1/COUNTIFS(SalesTable[[BRANDS ]],SalesTable[[#This Row],[BRANDS ]])</f>
        <v>6.7114093959731542E-3</v>
      </c>
      <c r="H1021">
        <v>150</v>
      </c>
      <c r="I1021">
        <v>200</v>
      </c>
      <c r="J1021">
        <v>763</v>
      </c>
      <c r="K1021">
        <v>152600</v>
      </c>
      <c r="L1021">
        <v>38150</v>
      </c>
      <c r="M1021">
        <f t="shared" si="106"/>
        <v>0.25</v>
      </c>
      <c r="N1021">
        <f t="shared" si="107"/>
        <v>190750</v>
      </c>
      <c r="O1021" t="s">
        <v>43</v>
      </c>
      <c r="P1021" t="str">
        <f t="shared" si="108"/>
        <v>Francophone</v>
      </c>
      <c r="Q1021" t="s">
        <v>47</v>
      </c>
      <c r="R1021" t="str">
        <f t="shared" si="111"/>
        <v>North Central</v>
      </c>
      <c r="S1021" t="s">
        <v>63</v>
      </c>
      <c r="T1021" t="str">
        <f t="shared" si="109"/>
        <v>Dec</v>
      </c>
      <c r="U1021" t="str">
        <f t="shared" si="110"/>
        <v>Q4</v>
      </c>
      <c r="V1021">
        <v>2018</v>
      </c>
    </row>
    <row r="1022" spans="1:22">
      <c r="A1022">
        <v>11121</v>
      </c>
      <c r="B1022" t="s">
        <v>60</v>
      </c>
      <c r="C1022">
        <f>1/COUNTIFS(SalesTable[SALES_REP],SalesTable[[#This Row],[SALES_REP]])</f>
        <v>1.4492753623188406E-2</v>
      </c>
      <c r="D1022" t="s">
        <v>61</v>
      </c>
      <c r="E1022" t="s">
        <v>46</v>
      </c>
      <c r="F1022" t="str">
        <f t="shared" si="105"/>
        <v>Beta Malt</v>
      </c>
      <c r="G1022">
        <f>1/COUNTIFS(SalesTable[[BRANDS ]],SalesTable[[#This Row],[BRANDS ]])</f>
        <v>6.7114093959731542E-3</v>
      </c>
      <c r="H1022">
        <v>80</v>
      </c>
      <c r="I1022">
        <v>150</v>
      </c>
      <c r="J1022">
        <v>842</v>
      </c>
      <c r="K1022">
        <v>126300</v>
      </c>
      <c r="L1022">
        <v>58940</v>
      </c>
      <c r="M1022">
        <f t="shared" si="106"/>
        <v>0.46666666666666667</v>
      </c>
      <c r="N1022">
        <f t="shared" si="107"/>
        <v>185240</v>
      </c>
      <c r="O1022" t="s">
        <v>19</v>
      </c>
      <c r="P1022" t="str">
        <f t="shared" si="108"/>
        <v>Anglophone</v>
      </c>
      <c r="Q1022" t="s">
        <v>20</v>
      </c>
      <c r="R1022" t="str">
        <f t="shared" si="111"/>
        <v>South East</v>
      </c>
      <c r="S1022" t="s">
        <v>21</v>
      </c>
      <c r="T1022" t="str">
        <f t="shared" si="109"/>
        <v>Jan</v>
      </c>
      <c r="U1022" t="str">
        <f t="shared" si="110"/>
        <v>Q1</v>
      </c>
      <c r="V1022">
        <v>2017</v>
      </c>
    </row>
    <row r="1023" spans="1:22">
      <c r="A1023">
        <v>11122</v>
      </c>
      <c r="B1023" t="s">
        <v>66</v>
      </c>
      <c r="C1023">
        <f>1/COUNTIFS(SalesTable[SALES_REP],SalesTable[[#This Row],[SALES_REP]])</f>
        <v>1.4492753623188406E-2</v>
      </c>
      <c r="D1023" t="s">
        <v>67</v>
      </c>
      <c r="E1023" t="s">
        <v>51</v>
      </c>
      <c r="F1023" t="str">
        <f t="shared" si="105"/>
        <v>Grand Malt</v>
      </c>
      <c r="G1023">
        <f>1/COUNTIFS(SalesTable[[BRANDS ]],SalesTable[[#This Row],[BRANDS ]])</f>
        <v>6.7114093959731542E-3</v>
      </c>
      <c r="H1023">
        <v>90</v>
      </c>
      <c r="I1023">
        <v>150</v>
      </c>
      <c r="J1023">
        <v>848</v>
      </c>
      <c r="K1023">
        <v>127200</v>
      </c>
      <c r="L1023">
        <v>50880</v>
      </c>
      <c r="M1023">
        <f t="shared" si="106"/>
        <v>0.4</v>
      </c>
      <c r="N1023">
        <f t="shared" si="107"/>
        <v>178080</v>
      </c>
      <c r="O1023" t="s">
        <v>25</v>
      </c>
      <c r="P1023" t="str">
        <f t="shared" si="108"/>
        <v>Anglophone</v>
      </c>
      <c r="Q1023" t="s">
        <v>26</v>
      </c>
      <c r="R1023" t="str">
        <f t="shared" si="111"/>
        <v>West</v>
      </c>
      <c r="S1023" t="s">
        <v>27</v>
      </c>
      <c r="T1023" t="str">
        <f t="shared" si="109"/>
        <v>Feb</v>
      </c>
      <c r="U1023" t="str">
        <f t="shared" si="110"/>
        <v>Q1</v>
      </c>
      <c r="V1023">
        <v>2018</v>
      </c>
    </row>
    <row r="1024" spans="1:22">
      <c r="A1024">
        <v>11123</v>
      </c>
      <c r="B1024" t="s">
        <v>64</v>
      </c>
      <c r="C1024">
        <f>1/COUNTIFS(SalesTable[SALES_REP],SalesTable[[#This Row],[SALES_REP]])</f>
        <v>1.4492753623188406E-2</v>
      </c>
      <c r="D1024" t="s">
        <v>65</v>
      </c>
      <c r="E1024" t="s">
        <v>18</v>
      </c>
      <c r="F1024" t="str">
        <f t="shared" si="105"/>
        <v>Trophy</v>
      </c>
      <c r="G1024">
        <f>1/COUNTIFS(SalesTable[[BRANDS ]],SalesTable[[#This Row],[BRANDS ]])</f>
        <v>6.6666666666666671E-3</v>
      </c>
      <c r="H1024">
        <v>150</v>
      </c>
      <c r="I1024">
        <v>200</v>
      </c>
      <c r="J1024">
        <v>988</v>
      </c>
      <c r="K1024">
        <v>197600</v>
      </c>
      <c r="L1024">
        <v>49400</v>
      </c>
      <c r="M1024">
        <f t="shared" si="106"/>
        <v>0.25</v>
      </c>
      <c r="N1024">
        <f t="shared" si="107"/>
        <v>247000</v>
      </c>
      <c r="O1024" t="s">
        <v>31</v>
      </c>
      <c r="P1024" t="str">
        <f t="shared" si="108"/>
        <v>Francophone</v>
      </c>
      <c r="Q1024" t="s">
        <v>32</v>
      </c>
      <c r="R1024" t="str">
        <f t="shared" si="111"/>
        <v>South South</v>
      </c>
      <c r="S1024" t="s">
        <v>33</v>
      </c>
      <c r="T1024" t="str">
        <f t="shared" si="109"/>
        <v>Mar</v>
      </c>
      <c r="U1024" t="str">
        <f t="shared" si="110"/>
        <v>Q1</v>
      </c>
      <c r="V1024">
        <v>2018</v>
      </c>
    </row>
    <row r="1025" spans="1:22">
      <c r="A1025">
        <v>11124</v>
      </c>
      <c r="B1025" t="s">
        <v>60</v>
      </c>
      <c r="C1025">
        <f>1/COUNTIFS(SalesTable[SALES_REP],SalesTable[[#This Row],[SALES_REP]])</f>
        <v>1.4492753623188406E-2</v>
      </c>
      <c r="D1025" t="s">
        <v>61</v>
      </c>
      <c r="E1025" t="s">
        <v>24</v>
      </c>
      <c r="F1025" t="str">
        <f t="shared" si="105"/>
        <v>Budweiser</v>
      </c>
      <c r="G1025">
        <f>1/COUNTIFS(SalesTable[[BRANDS ]],SalesTable[[#This Row],[BRANDS ]])</f>
        <v>6.6666666666666671E-3</v>
      </c>
      <c r="H1025">
        <v>250</v>
      </c>
      <c r="I1025">
        <v>500</v>
      </c>
      <c r="J1025">
        <v>876</v>
      </c>
      <c r="K1025">
        <v>438000</v>
      </c>
      <c r="L1025">
        <v>219000</v>
      </c>
      <c r="M1025">
        <f t="shared" si="106"/>
        <v>0.5</v>
      </c>
      <c r="N1025">
        <f t="shared" si="107"/>
        <v>657000</v>
      </c>
      <c r="O1025" t="s">
        <v>37</v>
      </c>
      <c r="P1025" t="str">
        <f t="shared" si="108"/>
        <v>Francophone</v>
      </c>
      <c r="Q1025" t="s">
        <v>38</v>
      </c>
      <c r="R1025" t="str">
        <f t="shared" si="111"/>
        <v>North West</v>
      </c>
      <c r="S1025" t="s">
        <v>39</v>
      </c>
      <c r="T1025" t="str">
        <f t="shared" si="109"/>
        <v>Apr</v>
      </c>
      <c r="U1025" t="str">
        <f t="shared" si="110"/>
        <v>Q2</v>
      </c>
      <c r="V1025">
        <v>2018</v>
      </c>
    </row>
    <row r="1026" spans="1:22">
      <c r="A1026">
        <v>11125</v>
      </c>
      <c r="B1026" t="s">
        <v>22</v>
      </c>
      <c r="C1026">
        <f>1/COUNTIFS(SalesTable[SALES_REP],SalesTable[[#This Row],[SALES_REP]])</f>
        <v>8.4745762711864406E-3</v>
      </c>
      <c r="D1026" t="s">
        <v>23</v>
      </c>
      <c r="E1026" t="s">
        <v>30</v>
      </c>
      <c r="F1026" t="str">
        <f t="shared" ref="F1026:F1048" si="112">PROPER(E1026)</f>
        <v>Castle Lite</v>
      </c>
      <c r="G1026">
        <f>1/COUNTIFS(SalesTable[[BRANDS ]],SalesTable[[#This Row],[BRANDS ]])</f>
        <v>6.6666666666666671E-3</v>
      </c>
      <c r="H1026">
        <v>180</v>
      </c>
      <c r="I1026">
        <v>450</v>
      </c>
      <c r="J1026">
        <v>900</v>
      </c>
      <c r="K1026">
        <v>405000</v>
      </c>
      <c r="L1026">
        <v>243000</v>
      </c>
      <c r="M1026">
        <f t="shared" ref="M1026:M1048" si="113">L1026/K1026</f>
        <v>0.6</v>
      </c>
      <c r="N1026">
        <f t="shared" ref="N1026:N1048" si="114">SUM(K1026,L1026)</f>
        <v>648000</v>
      </c>
      <c r="O1026" t="s">
        <v>43</v>
      </c>
      <c r="P1026" t="str">
        <f t="shared" ref="P1026:P1048" si="115">IF(O1026 = "Ghana", "Anglophone", IF(O1026= "Nigeria", "Anglophone", "Francophone"))</f>
        <v>Francophone</v>
      </c>
      <c r="Q1026" t="s">
        <v>44</v>
      </c>
      <c r="R1026" t="str">
        <f t="shared" si="111"/>
        <v>North Central</v>
      </c>
      <c r="S1026" t="s">
        <v>45</v>
      </c>
      <c r="T1026" t="str">
        <f t="shared" ref="T1026:T1048" si="116">LEFT(S1026, 3)</f>
        <v>May</v>
      </c>
      <c r="U1026" t="str">
        <f t="shared" ref="U1026:U1048" si="117">IF(S1026="October","Q4",IF(S1026="November","Q4",IF(S1026="December","Q4",IF(S1026="September", "Q3",IF(S1026="August", "Q3", IF(S1026="July", "Q3",IF(S1026="June", "Q2",IF(S1026="May", "Q2", IF(S1026="April", "Q2","Q1")))))))))</f>
        <v>Q2</v>
      </c>
      <c r="V1026">
        <v>2019</v>
      </c>
    </row>
    <row r="1027" spans="1:22">
      <c r="A1027">
        <v>11126</v>
      </c>
      <c r="B1027" t="s">
        <v>64</v>
      </c>
      <c r="C1027">
        <f>1/COUNTIFS(SalesTable[SALES_REP],SalesTable[[#This Row],[SALES_REP]])</f>
        <v>1.4492753623188406E-2</v>
      </c>
      <c r="D1027" t="s">
        <v>65</v>
      </c>
      <c r="E1027" t="s">
        <v>36</v>
      </c>
      <c r="F1027" t="str">
        <f t="shared" si="112"/>
        <v>Eagle Lager</v>
      </c>
      <c r="G1027">
        <f>1/COUNTIFS(SalesTable[[BRANDS ]],SalesTable[[#This Row],[BRANDS ]])</f>
        <v>6.6666666666666671E-3</v>
      </c>
      <c r="H1027">
        <v>170</v>
      </c>
      <c r="I1027">
        <v>250</v>
      </c>
      <c r="J1027">
        <v>938</v>
      </c>
      <c r="K1027">
        <v>234500</v>
      </c>
      <c r="L1027">
        <v>75040</v>
      </c>
      <c r="M1027">
        <f t="shared" si="113"/>
        <v>0.32</v>
      </c>
      <c r="N1027">
        <f t="shared" si="114"/>
        <v>309540</v>
      </c>
      <c r="O1027" t="s">
        <v>19</v>
      </c>
      <c r="P1027" t="str">
        <f t="shared" si="115"/>
        <v>Anglophone</v>
      </c>
      <c r="Q1027" t="s">
        <v>47</v>
      </c>
      <c r="R1027" t="str">
        <f t="shared" ref="R1027:R1048" si="118">IF(Q1027="Southeast","South East",IF(Q1027="west","West",IF(Q1027="southsouth","South South",IF(Q1027="northwest","North West",IF(Q1027="northeast","North East","North Central")))))</f>
        <v>North Central</v>
      </c>
      <c r="S1027" t="s">
        <v>48</v>
      </c>
      <c r="T1027" t="str">
        <f t="shared" si="116"/>
        <v>Jun</v>
      </c>
      <c r="U1027" t="str">
        <f t="shared" si="117"/>
        <v>Q2</v>
      </c>
      <c r="V1027">
        <v>2019</v>
      </c>
    </row>
    <row r="1028" spans="1:22">
      <c r="A1028">
        <v>11127</v>
      </c>
      <c r="B1028" t="s">
        <v>34</v>
      </c>
      <c r="C1028">
        <f>1/COUNTIFS(SalesTable[SALES_REP],SalesTable[[#This Row],[SALES_REP]])</f>
        <v>5.3763440860215058E-3</v>
      </c>
      <c r="D1028" t="s">
        <v>35</v>
      </c>
      <c r="E1028" t="s">
        <v>42</v>
      </c>
      <c r="F1028" t="str">
        <f t="shared" si="112"/>
        <v>Hero</v>
      </c>
      <c r="G1028">
        <f>1/COUNTIFS(SalesTable[[BRANDS ]],SalesTable[[#This Row],[BRANDS ]])</f>
        <v>6.7114093959731542E-3</v>
      </c>
      <c r="H1028">
        <v>150</v>
      </c>
      <c r="I1028">
        <v>200</v>
      </c>
      <c r="J1028">
        <v>731</v>
      </c>
      <c r="K1028">
        <v>146200</v>
      </c>
      <c r="L1028">
        <v>36550</v>
      </c>
      <c r="M1028">
        <f t="shared" si="113"/>
        <v>0.25</v>
      </c>
      <c r="N1028">
        <f t="shared" si="114"/>
        <v>182750</v>
      </c>
      <c r="O1028" t="s">
        <v>25</v>
      </c>
      <c r="P1028" t="str">
        <f t="shared" si="115"/>
        <v>Anglophone</v>
      </c>
      <c r="Q1028" t="s">
        <v>20</v>
      </c>
      <c r="R1028" t="str">
        <f t="shared" si="118"/>
        <v>South East</v>
      </c>
      <c r="S1028" t="s">
        <v>52</v>
      </c>
      <c r="T1028" t="str">
        <f t="shared" si="116"/>
        <v>Jul</v>
      </c>
      <c r="U1028" t="str">
        <f t="shared" si="117"/>
        <v>Q3</v>
      </c>
      <c r="V1028">
        <v>2018</v>
      </c>
    </row>
    <row r="1029" spans="1:22">
      <c r="A1029">
        <v>11128</v>
      </c>
      <c r="B1029" t="s">
        <v>28</v>
      </c>
      <c r="C1029">
        <f>1/COUNTIFS(SalesTable[SALES_REP],SalesTable[[#This Row],[SALES_REP]])</f>
        <v>9.3457943925233638E-3</v>
      </c>
      <c r="D1029" t="s">
        <v>29</v>
      </c>
      <c r="E1029" t="s">
        <v>46</v>
      </c>
      <c r="F1029" t="str">
        <f t="shared" si="112"/>
        <v>Beta Malt</v>
      </c>
      <c r="G1029">
        <f>1/COUNTIFS(SalesTable[[BRANDS ]],SalesTable[[#This Row],[BRANDS ]])</f>
        <v>6.7114093959731542E-3</v>
      </c>
      <c r="H1029">
        <v>80</v>
      </c>
      <c r="I1029">
        <v>150</v>
      </c>
      <c r="J1029">
        <v>779</v>
      </c>
      <c r="K1029">
        <v>116850</v>
      </c>
      <c r="L1029">
        <v>54530</v>
      </c>
      <c r="M1029">
        <f t="shared" si="113"/>
        <v>0.46666666666666667</v>
      </c>
      <c r="N1029">
        <f t="shared" si="114"/>
        <v>171380</v>
      </c>
      <c r="O1029" t="s">
        <v>31</v>
      </c>
      <c r="P1029" t="str">
        <f t="shared" si="115"/>
        <v>Francophone</v>
      </c>
      <c r="Q1029" t="s">
        <v>26</v>
      </c>
      <c r="R1029" t="str">
        <f t="shared" si="118"/>
        <v>West</v>
      </c>
      <c r="S1029" t="s">
        <v>53</v>
      </c>
      <c r="T1029" t="str">
        <f t="shared" si="116"/>
        <v>Aug</v>
      </c>
      <c r="U1029" t="str">
        <f t="shared" si="117"/>
        <v>Q3</v>
      </c>
      <c r="V1029">
        <v>2017</v>
      </c>
    </row>
    <row r="1030" spans="1:22">
      <c r="A1030">
        <v>11129</v>
      </c>
      <c r="B1030" t="s">
        <v>16</v>
      </c>
      <c r="C1030">
        <f>1/COUNTIFS(SalesTable[SALES_REP],SalesTable[[#This Row],[SALES_REP]])</f>
        <v>7.3529411764705881E-3</v>
      </c>
      <c r="D1030" t="s">
        <v>17</v>
      </c>
      <c r="E1030" t="s">
        <v>51</v>
      </c>
      <c r="F1030" t="str">
        <f t="shared" si="112"/>
        <v>Grand Malt</v>
      </c>
      <c r="G1030">
        <f>1/COUNTIFS(SalesTable[[BRANDS ]],SalesTable[[#This Row],[BRANDS ]])</f>
        <v>6.7114093959731542E-3</v>
      </c>
      <c r="H1030">
        <v>90</v>
      </c>
      <c r="I1030">
        <v>150</v>
      </c>
      <c r="J1030">
        <v>900</v>
      </c>
      <c r="K1030">
        <v>135000</v>
      </c>
      <c r="L1030">
        <v>54000</v>
      </c>
      <c r="M1030">
        <f t="shared" si="113"/>
        <v>0.4</v>
      </c>
      <c r="N1030">
        <f t="shared" si="114"/>
        <v>189000</v>
      </c>
      <c r="O1030" t="s">
        <v>37</v>
      </c>
      <c r="P1030" t="str">
        <f t="shared" si="115"/>
        <v>Francophone</v>
      </c>
      <c r="Q1030" t="s">
        <v>32</v>
      </c>
      <c r="R1030" t="str">
        <f t="shared" si="118"/>
        <v>South South</v>
      </c>
      <c r="S1030" t="s">
        <v>56</v>
      </c>
      <c r="T1030" t="str">
        <f t="shared" si="116"/>
        <v>Sep</v>
      </c>
      <c r="U1030" t="str">
        <f t="shared" si="117"/>
        <v>Q3</v>
      </c>
      <c r="V1030">
        <v>2019</v>
      </c>
    </row>
    <row r="1031" spans="1:22">
      <c r="A1031">
        <v>11130</v>
      </c>
      <c r="B1031" t="s">
        <v>40</v>
      </c>
      <c r="C1031">
        <f>1/COUNTIFS(SalesTable[SALES_REP],SalesTable[[#This Row],[SALES_REP]])</f>
        <v>9.3457943925233638E-3</v>
      </c>
      <c r="D1031" t="s">
        <v>41</v>
      </c>
      <c r="E1031" t="s">
        <v>18</v>
      </c>
      <c r="F1031" t="str">
        <f t="shared" si="112"/>
        <v>Trophy</v>
      </c>
      <c r="G1031">
        <f>1/COUNTIFS(SalesTable[[BRANDS ]],SalesTable[[#This Row],[BRANDS ]])</f>
        <v>6.6666666666666671E-3</v>
      </c>
      <c r="H1031">
        <v>150</v>
      </c>
      <c r="I1031">
        <v>200</v>
      </c>
      <c r="J1031">
        <v>953</v>
      </c>
      <c r="K1031">
        <v>190600</v>
      </c>
      <c r="L1031">
        <v>47650</v>
      </c>
      <c r="M1031">
        <f t="shared" si="113"/>
        <v>0.25</v>
      </c>
      <c r="N1031">
        <f t="shared" si="114"/>
        <v>238250</v>
      </c>
      <c r="O1031" t="s">
        <v>43</v>
      </c>
      <c r="P1031" t="str">
        <f t="shared" si="115"/>
        <v>Francophone</v>
      </c>
      <c r="Q1031" t="s">
        <v>38</v>
      </c>
      <c r="R1031" t="str">
        <f t="shared" si="118"/>
        <v>North West</v>
      </c>
      <c r="S1031" t="s">
        <v>59</v>
      </c>
      <c r="T1031" t="str">
        <f t="shared" si="116"/>
        <v>Oct</v>
      </c>
      <c r="U1031" t="str">
        <f t="shared" si="117"/>
        <v>Q4</v>
      </c>
      <c r="V1031">
        <v>2017</v>
      </c>
    </row>
    <row r="1032" spans="1:22">
      <c r="A1032">
        <v>11131</v>
      </c>
      <c r="B1032" t="s">
        <v>57</v>
      </c>
      <c r="C1032">
        <f>1/COUNTIFS(SalesTable[SALES_REP],SalesTable[[#This Row],[SALES_REP]])</f>
        <v>2.0408163265306121E-2</v>
      </c>
      <c r="D1032" t="s">
        <v>58</v>
      </c>
      <c r="E1032" t="s">
        <v>24</v>
      </c>
      <c r="F1032" t="str">
        <f t="shared" si="112"/>
        <v>Budweiser</v>
      </c>
      <c r="G1032">
        <f>1/COUNTIFS(SalesTable[[BRANDS ]],SalesTable[[#This Row],[BRANDS ]])</f>
        <v>6.6666666666666671E-3</v>
      </c>
      <c r="H1032">
        <v>250</v>
      </c>
      <c r="I1032">
        <v>500</v>
      </c>
      <c r="J1032">
        <v>700</v>
      </c>
      <c r="K1032">
        <v>350000</v>
      </c>
      <c r="L1032">
        <v>175000</v>
      </c>
      <c r="M1032">
        <f t="shared" si="113"/>
        <v>0.5</v>
      </c>
      <c r="N1032">
        <f t="shared" si="114"/>
        <v>525000</v>
      </c>
      <c r="O1032" t="s">
        <v>19</v>
      </c>
      <c r="P1032" t="str">
        <f t="shared" si="115"/>
        <v>Anglophone</v>
      </c>
      <c r="Q1032" t="s">
        <v>44</v>
      </c>
      <c r="R1032" t="str">
        <f t="shared" si="118"/>
        <v>North Central</v>
      </c>
      <c r="S1032" t="s">
        <v>62</v>
      </c>
      <c r="T1032" t="str">
        <f t="shared" si="116"/>
        <v>Nov</v>
      </c>
      <c r="U1032" t="str">
        <f t="shared" si="117"/>
        <v>Q4</v>
      </c>
      <c r="V1032">
        <v>2019</v>
      </c>
    </row>
    <row r="1033" spans="1:22">
      <c r="A1033">
        <v>11132</v>
      </c>
      <c r="B1033" t="s">
        <v>22</v>
      </c>
      <c r="C1033">
        <f>1/COUNTIFS(SalesTable[SALES_REP],SalesTable[[#This Row],[SALES_REP]])</f>
        <v>8.4745762711864406E-3</v>
      </c>
      <c r="D1033" t="s">
        <v>23</v>
      </c>
      <c r="E1033" t="s">
        <v>30</v>
      </c>
      <c r="F1033" t="str">
        <f t="shared" si="112"/>
        <v>Castle Lite</v>
      </c>
      <c r="G1033">
        <f>1/COUNTIFS(SalesTable[[BRANDS ]],SalesTable[[#This Row],[BRANDS ]])</f>
        <v>6.6666666666666671E-3</v>
      </c>
      <c r="H1033">
        <v>180</v>
      </c>
      <c r="I1033">
        <v>450</v>
      </c>
      <c r="J1033">
        <v>721</v>
      </c>
      <c r="K1033">
        <v>324450</v>
      </c>
      <c r="L1033">
        <v>194670</v>
      </c>
      <c r="M1033">
        <f t="shared" si="113"/>
        <v>0.6</v>
      </c>
      <c r="N1033">
        <f t="shared" si="114"/>
        <v>519120</v>
      </c>
      <c r="O1033" t="s">
        <v>25</v>
      </c>
      <c r="P1033" t="str">
        <f t="shared" si="115"/>
        <v>Anglophone</v>
      </c>
      <c r="Q1033" t="s">
        <v>47</v>
      </c>
      <c r="R1033" t="str">
        <f t="shared" si="118"/>
        <v>North Central</v>
      </c>
      <c r="S1033" t="s">
        <v>63</v>
      </c>
      <c r="T1033" t="str">
        <f t="shared" si="116"/>
        <v>Dec</v>
      </c>
      <c r="U1033" t="str">
        <f t="shared" si="117"/>
        <v>Q4</v>
      </c>
      <c r="V1033">
        <v>2018</v>
      </c>
    </row>
    <row r="1034" spans="1:22">
      <c r="A1034">
        <v>11133</v>
      </c>
      <c r="B1034" t="s">
        <v>22</v>
      </c>
      <c r="C1034">
        <f>1/COUNTIFS(SalesTable[SALES_REP],SalesTable[[#This Row],[SALES_REP]])</f>
        <v>8.4745762711864406E-3</v>
      </c>
      <c r="D1034" t="s">
        <v>23</v>
      </c>
      <c r="E1034" t="s">
        <v>36</v>
      </c>
      <c r="F1034" t="str">
        <f t="shared" si="112"/>
        <v>Eagle Lager</v>
      </c>
      <c r="G1034">
        <f>1/COUNTIFS(SalesTable[[BRANDS ]],SalesTable[[#This Row],[BRANDS ]])</f>
        <v>6.6666666666666671E-3</v>
      </c>
      <c r="H1034">
        <v>170</v>
      </c>
      <c r="I1034">
        <v>250</v>
      </c>
      <c r="J1034">
        <v>972</v>
      </c>
      <c r="K1034">
        <v>243000</v>
      </c>
      <c r="L1034">
        <v>77760</v>
      </c>
      <c r="M1034">
        <f t="shared" si="113"/>
        <v>0.32</v>
      </c>
      <c r="N1034">
        <f t="shared" si="114"/>
        <v>320760</v>
      </c>
      <c r="O1034" t="s">
        <v>31</v>
      </c>
      <c r="P1034" t="str">
        <f t="shared" si="115"/>
        <v>Francophone</v>
      </c>
      <c r="Q1034" t="s">
        <v>20</v>
      </c>
      <c r="R1034" t="str">
        <f t="shared" si="118"/>
        <v>South East</v>
      </c>
      <c r="S1034" t="s">
        <v>21</v>
      </c>
      <c r="T1034" t="str">
        <f t="shared" si="116"/>
        <v>Jan</v>
      </c>
      <c r="U1034" t="str">
        <f t="shared" si="117"/>
        <v>Q1</v>
      </c>
      <c r="V1034">
        <v>2019</v>
      </c>
    </row>
    <row r="1035" spans="1:22">
      <c r="A1035">
        <v>11134</v>
      </c>
      <c r="B1035" t="s">
        <v>66</v>
      </c>
      <c r="C1035">
        <f>1/COUNTIFS(SalesTable[SALES_REP],SalesTable[[#This Row],[SALES_REP]])</f>
        <v>1.4492753623188406E-2</v>
      </c>
      <c r="D1035" t="s">
        <v>67</v>
      </c>
      <c r="E1035" t="s">
        <v>42</v>
      </c>
      <c r="F1035" t="str">
        <f t="shared" si="112"/>
        <v>Hero</v>
      </c>
      <c r="G1035">
        <f>1/COUNTIFS(SalesTable[[BRANDS ]],SalesTable[[#This Row],[BRANDS ]])</f>
        <v>6.7114093959731542E-3</v>
      </c>
      <c r="H1035">
        <v>150</v>
      </c>
      <c r="I1035">
        <v>200</v>
      </c>
      <c r="J1035">
        <v>860</v>
      </c>
      <c r="K1035">
        <v>172000</v>
      </c>
      <c r="L1035">
        <v>43000</v>
      </c>
      <c r="M1035">
        <f t="shared" si="113"/>
        <v>0.25</v>
      </c>
      <c r="N1035">
        <f t="shared" si="114"/>
        <v>215000</v>
      </c>
      <c r="O1035" t="s">
        <v>37</v>
      </c>
      <c r="P1035" t="str">
        <f t="shared" si="115"/>
        <v>Francophone</v>
      </c>
      <c r="Q1035" t="s">
        <v>26</v>
      </c>
      <c r="R1035" t="str">
        <f t="shared" si="118"/>
        <v>West</v>
      </c>
      <c r="S1035" t="s">
        <v>27</v>
      </c>
      <c r="T1035" t="str">
        <f t="shared" si="116"/>
        <v>Feb</v>
      </c>
      <c r="U1035" t="str">
        <f t="shared" si="117"/>
        <v>Q1</v>
      </c>
      <c r="V1035">
        <v>2018</v>
      </c>
    </row>
    <row r="1036" spans="1:22">
      <c r="A1036">
        <v>11135</v>
      </c>
      <c r="B1036" t="s">
        <v>34</v>
      </c>
      <c r="C1036">
        <f>1/COUNTIFS(SalesTable[SALES_REP],SalesTable[[#This Row],[SALES_REP]])</f>
        <v>5.3763440860215058E-3</v>
      </c>
      <c r="D1036" t="s">
        <v>35</v>
      </c>
      <c r="E1036" t="s">
        <v>46</v>
      </c>
      <c r="F1036" t="str">
        <f t="shared" si="112"/>
        <v>Beta Malt</v>
      </c>
      <c r="G1036">
        <f>1/COUNTIFS(SalesTable[[BRANDS ]],SalesTable[[#This Row],[BRANDS ]])</f>
        <v>6.7114093959731542E-3</v>
      </c>
      <c r="H1036">
        <v>80</v>
      </c>
      <c r="I1036">
        <v>150</v>
      </c>
      <c r="J1036">
        <v>811</v>
      </c>
      <c r="K1036">
        <v>121650</v>
      </c>
      <c r="L1036">
        <v>56770</v>
      </c>
      <c r="M1036">
        <f t="shared" si="113"/>
        <v>0.46666666666666667</v>
      </c>
      <c r="N1036">
        <f t="shared" si="114"/>
        <v>178420</v>
      </c>
      <c r="O1036" t="s">
        <v>43</v>
      </c>
      <c r="P1036" t="str">
        <f t="shared" si="115"/>
        <v>Francophone</v>
      </c>
      <c r="Q1036" t="s">
        <v>32</v>
      </c>
      <c r="R1036" t="str">
        <f t="shared" si="118"/>
        <v>South South</v>
      </c>
      <c r="S1036" t="s">
        <v>33</v>
      </c>
      <c r="T1036" t="str">
        <f t="shared" si="116"/>
        <v>Mar</v>
      </c>
      <c r="U1036" t="str">
        <f t="shared" si="117"/>
        <v>Q1</v>
      </c>
      <c r="V1036">
        <v>2019</v>
      </c>
    </row>
    <row r="1037" spans="1:22">
      <c r="A1037">
        <v>11136</v>
      </c>
      <c r="B1037" t="s">
        <v>54</v>
      </c>
      <c r="C1037">
        <f>1/COUNTIFS(SalesTable[SALES_REP],SalesTable[[#This Row],[SALES_REP]])</f>
        <v>1.2658227848101266E-2</v>
      </c>
      <c r="D1037" t="s">
        <v>55</v>
      </c>
      <c r="E1037" t="s">
        <v>51</v>
      </c>
      <c r="F1037" t="str">
        <f t="shared" si="112"/>
        <v>Grand Malt</v>
      </c>
      <c r="G1037">
        <f>1/COUNTIFS(SalesTable[[BRANDS ]],SalesTable[[#This Row],[BRANDS ]])</f>
        <v>6.7114093959731542E-3</v>
      </c>
      <c r="H1037">
        <v>90</v>
      </c>
      <c r="I1037">
        <v>150</v>
      </c>
      <c r="J1037">
        <v>963</v>
      </c>
      <c r="K1037">
        <v>144450</v>
      </c>
      <c r="L1037">
        <v>57780</v>
      </c>
      <c r="M1037">
        <f t="shared" si="113"/>
        <v>0.4</v>
      </c>
      <c r="N1037">
        <f t="shared" si="114"/>
        <v>202230</v>
      </c>
      <c r="O1037" t="s">
        <v>19</v>
      </c>
      <c r="P1037" t="str">
        <f t="shared" si="115"/>
        <v>Anglophone</v>
      </c>
      <c r="Q1037" t="s">
        <v>38</v>
      </c>
      <c r="R1037" t="str">
        <f t="shared" si="118"/>
        <v>North West</v>
      </c>
      <c r="S1037" t="s">
        <v>39</v>
      </c>
      <c r="T1037" t="str">
        <f t="shared" si="116"/>
        <v>Apr</v>
      </c>
      <c r="U1037" t="str">
        <f t="shared" si="117"/>
        <v>Q2</v>
      </c>
      <c r="V1037">
        <v>2019</v>
      </c>
    </row>
    <row r="1038" spans="1:22">
      <c r="A1038">
        <v>11137</v>
      </c>
      <c r="B1038" t="s">
        <v>66</v>
      </c>
      <c r="C1038">
        <f>1/COUNTIFS(SalesTable[SALES_REP],SalesTable[[#This Row],[SALES_REP]])</f>
        <v>1.4492753623188406E-2</v>
      </c>
      <c r="D1038" t="s">
        <v>67</v>
      </c>
      <c r="E1038" t="s">
        <v>18</v>
      </c>
      <c r="F1038" t="str">
        <f t="shared" si="112"/>
        <v>Trophy</v>
      </c>
      <c r="G1038">
        <f>1/COUNTIFS(SalesTable[[BRANDS ]],SalesTable[[#This Row],[BRANDS ]])</f>
        <v>6.6666666666666671E-3</v>
      </c>
      <c r="H1038">
        <v>150</v>
      </c>
      <c r="I1038">
        <v>200</v>
      </c>
      <c r="J1038">
        <v>974</v>
      </c>
      <c r="K1038">
        <v>194800</v>
      </c>
      <c r="L1038">
        <v>48700</v>
      </c>
      <c r="M1038">
        <f t="shared" si="113"/>
        <v>0.25</v>
      </c>
      <c r="N1038">
        <f t="shared" si="114"/>
        <v>243500</v>
      </c>
      <c r="O1038" t="s">
        <v>25</v>
      </c>
      <c r="P1038" t="str">
        <f t="shared" si="115"/>
        <v>Anglophone</v>
      </c>
      <c r="Q1038" t="s">
        <v>44</v>
      </c>
      <c r="R1038" t="str">
        <f t="shared" si="118"/>
        <v>North Central</v>
      </c>
      <c r="S1038" t="s">
        <v>45</v>
      </c>
      <c r="T1038" t="str">
        <f t="shared" si="116"/>
        <v>May</v>
      </c>
      <c r="U1038" t="str">
        <f t="shared" si="117"/>
        <v>Q2</v>
      </c>
      <c r="V1038">
        <v>2017</v>
      </c>
    </row>
    <row r="1039" spans="1:22">
      <c r="A1039">
        <v>11138</v>
      </c>
      <c r="B1039" t="s">
        <v>28</v>
      </c>
      <c r="C1039">
        <f>1/COUNTIFS(SalesTable[SALES_REP],SalesTable[[#This Row],[SALES_REP]])</f>
        <v>9.3457943925233638E-3</v>
      </c>
      <c r="D1039" t="s">
        <v>29</v>
      </c>
      <c r="E1039" t="s">
        <v>24</v>
      </c>
      <c r="F1039" t="str">
        <f t="shared" si="112"/>
        <v>Budweiser</v>
      </c>
      <c r="G1039">
        <f>1/COUNTIFS(SalesTable[[BRANDS ]],SalesTable[[#This Row],[BRANDS ]])</f>
        <v>6.6666666666666671E-3</v>
      </c>
      <c r="H1039">
        <v>250</v>
      </c>
      <c r="I1039">
        <v>500</v>
      </c>
      <c r="J1039">
        <v>839</v>
      </c>
      <c r="K1039">
        <v>419500</v>
      </c>
      <c r="L1039">
        <v>209750</v>
      </c>
      <c r="M1039">
        <f t="shared" si="113"/>
        <v>0.5</v>
      </c>
      <c r="N1039">
        <f t="shared" si="114"/>
        <v>629250</v>
      </c>
      <c r="O1039" t="s">
        <v>31</v>
      </c>
      <c r="P1039" t="str">
        <f t="shared" si="115"/>
        <v>Francophone</v>
      </c>
      <c r="Q1039" t="s">
        <v>47</v>
      </c>
      <c r="R1039" t="str">
        <f t="shared" si="118"/>
        <v>North Central</v>
      </c>
      <c r="S1039" t="s">
        <v>48</v>
      </c>
      <c r="T1039" t="str">
        <f t="shared" si="116"/>
        <v>Jun</v>
      </c>
      <c r="U1039" t="str">
        <f t="shared" si="117"/>
        <v>Q2</v>
      </c>
      <c r="V1039">
        <v>2019</v>
      </c>
    </row>
    <row r="1040" spans="1:22">
      <c r="A1040">
        <v>11139</v>
      </c>
      <c r="B1040" t="s">
        <v>22</v>
      </c>
      <c r="C1040">
        <f>1/COUNTIFS(SalesTable[SALES_REP],SalesTable[[#This Row],[SALES_REP]])</f>
        <v>8.4745762711864406E-3</v>
      </c>
      <c r="D1040" t="s">
        <v>23</v>
      </c>
      <c r="E1040" t="s">
        <v>30</v>
      </c>
      <c r="F1040" t="str">
        <f t="shared" si="112"/>
        <v>Castle Lite</v>
      </c>
      <c r="G1040">
        <f>1/COUNTIFS(SalesTable[[BRANDS ]],SalesTable[[#This Row],[BRANDS ]])</f>
        <v>6.6666666666666671E-3</v>
      </c>
      <c r="H1040">
        <v>180</v>
      </c>
      <c r="I1040">
        <v>450</v>
      </c>
      <c r="J1040">
        <v>907</v>
      </c>
      <c r="K1040">
        <v>408150</v>
      </c>
      <c r="L1040">
        <v>244890</v>
      </c>
      <c r="M1040">
        <f t="shared" si="113"/>
        <v>0.6</v>
      </c>
      <c r="N1040">
        <f t="shared" si="114"/>
        <v>653040</v>
      </c>
      <c r="O1040" t="s">
        <v>37</v>
      </c>
      <c r="P1040" t="str">
        <f t="shared" si="115"/>
        <v>Francophone</v>
      </c>
      <c r="Q1040" t="s">
        <v>20</v>
      </c>
      <c r="R1040" t="str">
        <f t="shared" si="118"/>
        <v>South East</v>
      </c>
      <c r="S1040" t="s">
        <v>52</v>
      </c>
      <c r="T1040" t="str">
        <f t="shared" si="116"/>
        <v>Jul</v>
      </c>
      <c r="U1040" t="str">
        <f t="shared" si="117"/>
        <v>Q3</v>
      </c>
      <c r="V1040">
        <v>2017</v>
      </c>
    </row>
    <row r="1041" spans="1:22">
      <c r="A1041">
        <v>11140</v>
      </c>
      <c r="B1041" t="s">
        <v>28</v>
      </c>
      <c r="C1041">
        <f>1/COUNTIFS(SalesTable[SALES_REP],SalesTable[[#This Row],[SALES_REP]])</f>
        <v>9.3457943925233638E-3</v>
      </c>
      <c r="D1041" t="s">
        <v>29</v>
      </c>
      <c r="E1041" t="s">
        <v>36</v>
      </c>
      <c r="F1041" t="str">
        <f t="shared" si="112"/>
        <v>Eagle Lager</v>
      </c>
      <c r="G1041">
        <f>1/COUNTIFS(SalesTable[[BRANDS ]],SalesTable[[#This Row],[BRANDS ]])</f>
        <v>6.6666666666666671E-3</v>
      </c>
      <c r="H1041">
        <v>170</v>
      </c>
      <c r="I1041">
        <v>250</v>
      </c>
      <c r="J1041">
        <v>949</v>
      </c>
      <c r="K1041">
        <v>237250</v>
      </c>
      <c r="L1041">
        <v>75920</v>
      </c>
      <c r="M1041">
        <f t="shared" si="113"/>
        <v>0.32</v>
      </c>
      <c r="N1041">
        <f t="shared" si="114"/>
        <v>313170</v>
      </c>
      <c r="O1041" t="s">
        <v>43</v>
      </c>
      <c r="P1041" t="str">
        <f t="shared" si="115"/>
        <v>Francophone</v>
      </c>
      <c r="Q1041" t="s">
        <v>26</v>
      </c>
      <c r="R1041" t="str">
        <f t="shared" si="118"/>
        <v>West</v>
      </c>
      <c r="S1041" t="s">
        <v>53</v>
      </c>
      <c r="T1041" t="str">
        <f t="shared" si="116"/>
        <v>Aug</v>
      </c>
      <c r="U1041" t="str">
        <f t="shared" si="117"/>
        <v>Q3</v>
      </c>
      <c r="V1041">
        <v>2017</v>
      </c>
    </row>
    <row r="1042" spans="1:22">
      <c r="A1042">
        <v>11141</v>
      </c>
      <c r="B1042" t="s">
        <v>49</v>
      </c>
      <c r="C1042">
        <f>1/COUNTIFS(SalesTable[SALES_REP],SalesTable[[#This Row],[SALES_REP]])</f>
        <v>1.7241379310344827E-2</v>
      </c>
      <c r="D1042" t="s">
        <v>50</v>
      </c>
      <c r="E1042" t="s">
        <v>42</v>
      </c>
      <c r="F1042" t="str">
        <f t="shared" si="112"/>
        <v>Hero</v>
      </c>
      <c r="G1042">
        <f>1/COUNTIFS(SalesTable[[BRANDS ]],SalesTable[[#This Row],[BRANDS ]])</f>
        <v>6.7114093959731542E-3</v>
      </c>
      <c r="H1042">
        <v>150</v>
      </c>
      <c r="I1042">
        <v>200</v>
      </c>
      <c r="J1042">
        <v>903</v>
      </c>
      <c r="K1042">
        <v>180600</v>
      </c>
      <c r="L1042">
        <v>45150</v>
      </c>
      <c r="M1042">
        <f t="shared" si="113"/>
        <v>0.25</v>
      </c>
      <c r="N1042">
        <f t="shared" si="114"/>
        <v>225750</v>
      </c>
      <c r="O1042" t="s">
        <v>19</v>
      </c>
      <c r="P1042" t="str">
        <f t="shared" si="115"/>
        <v>Anglophone</v>
      </c>
      <c r="Q1042" t="s">
        <v>32</v>
      </c>
      <c r="R1042" t="str">
        <f t="shared" si="118"/>
        <v>South South</v>
      </c>
      <c r="S1042" t="s">
        <v>56</v>
      </c>
      <c r="T1042" t="str">
        <f t="shared" si="116"/>
        <v>Sep</v>
      </c>
      <c r="U1042" t="str">
        <f t="shared" si="117"/>
        <v>Q3</v>
      </c>
      <c r="V1042">
        <v>2019</v>
      </c>
    </row>
    <row r="1043" spans="1:22">
      <c r="A1043">
        <v>11142</v>
      </c>
      <c r="B1043" t="s">
        <v>40</v>
      </c>
      <c r="C1043">
        <f>1/COUNTIFS(SalesTable[SALES_REP],SalesTable[[#This Row],[SALES_REP]])</f>
        <v>9.3457943925233638E-3</v>
      </c>
      <c r="D1043" t="s">
        <v>41</v>
      </c>
      <c r="E1043" t="s">
        <v>46</v>
      </c>
      <c r="F1043" t="str">
        <f t="shared" si="112"/>
        <v>Beta Malt</v>
      </c>
      <c r="G1043">
        <f>1/COUNTIFS(SalesTable[[BRANDS ]],SalesTable[[#This Row],[BRANDS ]])</f>
        <v>6.7114093959731542E-3</v>
      </c>
      <c r="H1043">
        <v>80</v>
      </c>
      <c r="I1043">
        <v>150</v>
      </c>
      <c r="J1043">
        <v>740</v>
      </c>
      <c r="K1043">
        <v>111000</v>
      </c>
      <c r="L1043">
        <v>51800</v>
      </c>
      <c r="M1043">
        <f t="shared" si="113"/>
        <v>0.46666666666666667</v>
      </c>
      <c r="N1043">
        <f t="shared" si="114"/>
        <v>162800</v>
      </c>
      <c r="O1043" t="s">
        <v>25</v>
      </c>
      <c r="P1043" t="str">
        <f t="shared" si="115"/>
        <v>Anglophone</v>
      </c>
      <c r="Q1043" t="s">
        <v>38</v>
      </c>
      <c r="R1043" t="str">
        <f t="shared" si="118"/>
        <v>North West</v>
      </c>
      <c r="S1043" t="s">
        <v>59</v>
      </c>
      <c r="T1043" t="str">
        <f t="shared" si="116"/>
        <v>Oct</v>
      </c>
      <c r="U1043" t="str">
        <f t="shared" si="117"/>
        <v>Q4</v>
      </c>
      <c r="V1043">
        <v>2018</v>
      </c>
    </row>
    <row r="1044" spans="1:22">
      <c r="A1044">
        <v>11143</v>
      </c>
      <c r="B1044" t="s">
        <v>16</v>
      </c>
      <c r="C1044">
        <f>1/COUNTIFS(SalesTable[SALES_REP],SalesTable[[#This Row],[SALES_REP]])</f>
        <v>7.3529411764705881E-3</v>
      </c>
      <c r="D1044" t="s">
        <v>17</v>
      </c>
      <c r="E1044" t="s">
        <v>51</v>
      </c>
      <c r="F1044" t="str">
        <f t="shared" si="112"/>
        <v>Grand Malt</v>
      </c>
      <c r="G1044">
        <f>1/COUNTIFS(SalesTable[[BRANDS ]],SalesTable[[#This Row],[BRANDS ]])</f>
        <v>6.7114093959731542E-3</v>
      </c>
      <c r="H1044">
        <v>90</v>
      </c>
      <c r="I1044">
        <v>150</v>
      </c>
      <c r="J1044">
        <v>962</v>
      </c>
      <c r="K1044">
        <v>144300</v>
      </c>
      <c r="L1044">
        <v>57720</v>
      </c>
      <c r="M1044">
        <f t="shared" si="113"/>
        <v>0.4</v>
      </c>
      <c r="N1044">
        <f t="shared" si="114"/>
        <v>202020</v>
      </c>
      <c r="O1044" t="s">
        <v>31</v>
      </c>
      <c r="P1044" t="str">
        <f t="shared" si="115"/>
        <v>Francophone</v>
      </c>
      <c r="Q1044" t="s">
        <v>44</v>
      </c>
      <c r="R1044" t="str">
        <f t="shared" si="118"/>
        <v>North Central</v>
      </c>
      <c r="S1044" t="s">
        <v>62</v>
      </c>
      <c r="T1044" t="str">
        <f t="shared" si="116"/>
        <v>Nov</v>
      </c>
      <c r="U1044" t="str">
        <f t="shared" si="117"/>
        <v>Q4</v>
      </c>
      <c r="V1044">
        <v>2017</v>
      </c>
    </row>
    <row r="1045" spans="1:22">
      <c r="A1045">
        <v>11144</v>
      </c>
      <c r="B1045" t="s">
        <v>16</v>
      </c>
      <c r="C1045">
        <f>1/COUNTIFS(SalesTable[SALES_REP],SalesTable[[#This Row],[SALES_REP]])</f>
        <v>7.3529411764705881E-3</v>
      </c>
      <c r="D1045" t="s">
        <v>17</v>
      </c>
      <c r="E1045" t="s">
        <v>18</v>
      </c>
      <c r="F1045" t="str">
        <f t="shared" si="112"/>
        <v>Trophy</v>
      </c>
      <c r="G1045">
        <f>1/COUNTIFS(SalesTable[[BRANDS ]],SalesTable[[#This Row],[BRANDS ]])</f>
        <v>6.6666666666666671E-3</v>
      </c>
      <c r="H1045">
        <v>150</v>
      </c>
      <c r="I1045">
        <v>200</v>
      </c>
      <c r="J1045">
        <v>892</v>
      </c>
      <c r="K1045">
        <v>178400</v>
      </c>
      <c r="L1045">
        <v>44600</v>
      </c>
      <c r="M1045">
        <f t="shared" si="113"/>
        <v>0.25</v>
      </c>
      <c r="N1045">
        <f t="shared" si="114"/>
        <v>223000</v>
      </c>
      <c r="O1045" t="s">
        <v>37</v>
      </c>
      <c r="P1045" t="str">
        <f t="shared" si="115"/>
        <v>Francophone</v>
      </c>
      <c r="Q1045" t="s">
        <v>47</v>
      </c>
      <c r="R1045" t="str">
        <f t="shared" si="118"/>
        <v>North Central</v>
      </c>
      <c r="S1045" t="s">
        <v>63</v>
      </c>
      <c r="T1045" t="str">
        <f t="shared" si="116"/>
        <v>Dec</v>
      </c>
      <c r="U1045" t="str">
        <f t="shared" si="117"/>
        <v>Q4</v>
      </c>
      <c r="V1045">
        <v>2017</v>
      </c>
    </row>
    <row r="1046" spans="1:22">
      <c r="A1046">
        <v>11145</v>
      </c>
      <c r="B1046" t="s">
        <v>40</v>
      </c>
      <c r="C1046">
        <f>1/COUNTIFS(SalesTable[SALES_REP],SalesTable[[#This Row],[SALES_REP]])</f>
        <v>9.3457943925233638E-3</v>
      </c>
      <c r="D1046" t="s">
        <v>41</v>
      </c>
      <c r="E1046" t="s">
        <v>24</v>
      </c>
      <c r="F1046" t="str">
        <f t="shared" si="112"/>
        <v>Budweiser</v>
      </c>
      <c r="G1046">
        <f>1/COUNTIFS(SalesTable[[BRANDS ]],SalesTable[[#This Row],[BRANDS ]])</f>
        <v>6.6666666666666671E-3</v>
      </c>
      <c r="H1046">
        <v>250</v>
      </c>
      <c r="I1046">
        <v>500</v>
      </c>
      <c r="J1046">
        <v>816</v>
      </c>
      <c r="K1046">
        <v>408000</v>
      </c>
      <c r="L1046">
        <v>204000</v>
      </c>
      <c r="M1046">
        <f t="shared" si="113"/>
        <v>0.5</v>
      </c>
      <c r="N1046">
        <f t="shared" si="114"/>
        <v>612000</v>
      </c>
      <c r="O1046" t="s">
        <v>43</v>
      </c>
      <c r="P1046" t="str">
        <f t="shared" si="115"/>
        <v>Francophone</v>
      </c>
      <c r="Q1046" t="s">
        <v>20</v>
      </c>
      <c r="R1046" t="str">
        <f t="shared" si="118"/>
        <v>South East</v>
      </c>
      <c r="S1046" t="s">
        <v>21</v>
      </c>
      <c r="T1046" t="str">
        <f t="shared" si="116"/>
        <v>Jan</v>
      </c>
      <c r="U1046" t="str">
        <f t="shared" si="117"/>
        <v>Q1</v>
      </c>
      <c r="V1046">
        <v>2019</v>
      </c>
    </row>
    <row r="1047" spans="1:22">
      <c r="A1047">
        <v>11146</v>
      </c>
      <c r="B1047" t="s">
        <v>34</v>
      </c>
      <c r="C1047">
        <f>1/COUNTIFS(SalesTable[SALES_REP],SalesTable[[#This Row],[SALES_REP]])</f>
        <v>5.3763440860215058E-3</v>
      </c>
      <c r="D1047" t="s">
        <v>35</v>
      </c>
      <c r="E1047" t="s">
        <v>30</v>
      </c>
      <c r="F1047" t="str">
        <f t="shared" si="112"/>
        <v>Castle Lite</v>
      </c>
      <c r="G1047">
        <f>1/COUNTIFS(SalesTable[[BRANDS ]],SalesTable[[#This Row],[BRANDS ]])</f>
        <v>6.6666666666666671E-3</v>
      </c>
      <c r="H1047">
        <v>180</v>
      </c>
      <c r="I1047">
        <v>450</v>
      </c>
      <c r="J1047">
        <v>939</v>
      </c>
      <c r="K1047">
        <v>422550</v>
      </c>
      <c r="L1047">
        <v>253530</v>
      </c>
      <c r="M1047">
        <f t="shared" si="113"/>
        <v>0.6</v>
      </c>
      <c r="N1047">
        <f t="shared" si="114"/>
        <v>676080</v>
      </c>
      <c r="O1047" t="s">
        <v>19</v>
      </c>
      <c r="P1047" t="str">
        <f t="shared" si="115"/>
        <v>Anglophone</v>
      </c>
      <c r="Q1047" t="s">
        <v>26</v>
      </c>
      <c r="R1047" t="str">
        <f t="shared" si="118"/>
        <v>West</v>
      </c>
      <c r="S1047" t="s">
        <v>27</v>
      </c>
      <c r="T1047" t="str">
        <f t="shared" si="116"/>
        <v>Feb</v>
      </c>
      <c r="U1047" t="str">
        <f t="shared" si="117"/>
        <v>Q1</v>
      </c>
      <c r="V1047">
        <v>2017</v>
      </c>
    </row>
    <row r="1048" spans="1:22">
      <c r="A1048">
        <v>11147</v>
      </c>
      <c r="B1048" t="s">
        <v>54</v>
      </c>
      <c r="C1048">
        <f>1/COUNTIFS(SalesTable[SALES_REP],SalesTable[[#This Row],[SALES_REP]])</f>
        <v>1.2658227848101266E-2</v>
      </c>
      <c r="D1048" t="s">
        <v>55</v>
      </c>
      <c r="E1048" t="s">
        <v>36</v>
      </c>
      <c r="F1048" t="str">
        <f t="shared" si="112"/>
        <v>Eagle Lager</v>
      </c>
      <c r="G1048">
        <f>1/COUNTIFS(SalesTable[[BRANDS ]],SalesTable[[#This Row],[BRANDS ]])</f>
        <v>6.6666666666666671E-3</v>
      </c>
      <c r="H1048">
        <v>170</v>
      </c>
      <c r="I1048">
        <v>250</v>
      </c>
      <c r="J1048">
        <v>935</v>
      </c>
      <c r="K1048">
        <v>233750</v>
      </c>
      <c r="L1048">
        <v>74800</v>
      </c>
      <c r="M1048">
        <f t="shared" si="113"/>
        <v>0.32</v>
      </c>
      <c r="N1048">
        <f t="shared" si="114"/>
        <v>308550</v>
      </c>
      <c r="O1048" t="s">
        <v>25</v>
      </c>
      <c r="P1048" t="str">
        <f t="shared" si="115"/>
        <v>Anglophone</v>
      </c>
      <c r="Q1048" t="s">
        <v>32</v>
      </c>
      <c r="R1048" t="str">
        <f t="shared" si="118"/>
        <v>South South</v>
      </c>
      <c r="S1048" t="s">
        <v>33</v>
      </c>
      <c r="T1048" t="str">
        <f t="shared" si="116"/>
        <v>Mar</v>
      </c>
      <c r="U1048" t="str">
        <f t="shared" si="117"/>
        <v>Q1</v>
      </c>
      <c r="V1048">
        <v>2019</v>
      </c>
    </row>
    <row r="1050" spans="1:22">
      <c r="K1050">
        <f>SUM(K2:K1048)</f>
        <v>241892650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2"/>
  <sheetViews>
    <sheetView workbookViewId="0">
      <selection activeCell="A2" sqref="A2"/>
    </sheetView>
  </sheetViews>
  <sheetFormatPr defaultRowHeight="15"/>
  <cols>
    <col min="1" max="1" width="15.42578125" customWidth="1"/>
    <col min="2" max="2" width="22.140625" customWidth="1"/>
  </cols>
  <sheetData>
    <row r="1" spans="1:1">
      <c r="A1" t="s">
        <v>70</v>
      </c>
    </row>
    <row r="2" spans="1:1">
      <c r="A2" s="5">
        <v>347480070</v>
      </c>
    </row>
    <row r="5" spans="1:1">
      <c r="A5" t="s">
        <v>71</v>
      </c>
    </row>
    <row r="6" spans="1:1">
      <c r="A6" s="6">
        <v>890722</v>
      </c>
    </row>
    <row r="8" spans="1:1">
      <c r="A8" t="s">
        <v>72</v>
      </c>
    </row>
    <row r="9" spans="1:1">
      <c r="A9" s="5">
        <v>241892650</v>
      </c>
    </row>
    <row r="11" spans="1:1">
      <c r="A11" t="s">
        <v>73</v>
      </c>
    </row>
    <row r="12" spans="1:1">
      <c r="A12" s="5">
        <v>331881.63323782233</v>
      </c>
    </row>
    <row r="14" spans="1:1">
      <c r="A14" t="s">
        <v>74</v>
      </c>
    </row>
    <row r="15" spans="1:1">
      <c r="A15" s="5">
        <v>105587420</v>
      </c>
    </row>
    <row r="17" spans="1:1">
      <c r="A17" t="s">
        <v>114</v>
      </c>
    </row>
    <row r="18" spans="1:1">
      <c r="A18" s="8">
        <v>11.000000000000053</v>
      </c>
    </row>
    <row r="21" spans="1:1">
      <c r="A21" t="s">
        <v>115</v>
      </c>
    </row>
    <row r="22" spans="1:1">
      <c r="A22" s="8">
        <v>7.0000000000000995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64"/>
  <sheetViews>
    <sheetView topLeftCell="B40" workbookViewId="0">
      <selection activeCell="S8" sqref="S8"/>
    </sheetView>
  </sheetViews>
  <sheetFormatPr defaultRowHeight="15"/>
  <cols>
    <col min="1" max="1" width="13.140625" customWidth="1"/>
    <col min="2" max="2" width="14" customWidth="1"/>
    <col min="3" max="4" width="12" customWidth="1"/>
  </cols>
  <sheetData>
    <row r="2" spans="1:2">
      <c r="A2" s="4" t="s">
        <v>75</v>
      </c>
      <c r="B2" t="s">
        <v>69</v>
      </c>
    </row>
    <row r="3" spans="1:2">
      <c r="A3" s="7" t="s">
        <v>31</v>
      </c>
      <c r="B3" s="3">
        <v>20751000</v>
      </c>
    </row>
    <row r="4" spans="1:2">
      <c r="A4" s="7" t="s">
        <v>37</v>
      </c>
      <c r="B4" s="3">
        <v>20961970</v>
      </c>
    </row>
    <row r="5" spans="1:2">
      <c r="A5" s="7" t="s">
        <v>19</v>
      </c>
      <c r="B5" s="3">
        <v>21013050</v>
      </c>
    </row>
    <row r="6" spans="1:2">
      <c r="A6" s="7" t="s">
        <v>25</v>
      </c>
      <c r="B6" s="3">
        <v>21376210</v>
      </c>
    </row>
    <row r="7" spans="1:2">
      <c r="A7" s="7" t="s">
        <v>43</v>
      </c>
      <c r="B7" s="3">
        <v>21485190</v>
      </c>
    </row>
    <row r="11" spans="1:2">
      <c r="A11" s="4" t="s">
        <v>75</v>
      </c>
      <c r="B11" t="s">
        <v>69</v>
      </c>
    </row>
    <row r="12" spans="1:2">
      <c r="A12" s="7">
        <v>2017</v>
      </c>
      <c r="B12" s="3">
        <v>38503320</v>
      </c>
    </row>
    <row r="13" spans="1:2">
      <c r="A13" s="7">
        <v>2018</v>
      </c>
      <c r="B13" s="3">
        <v>37063850</v>
      </c>
    </row>
    <row r="14" spans="1:2">
      <c r="A14" s="7">
        <v>2019</v>
      </c>
      <c r="B14" s="3">
        <v>30020250</v>
      </c>
    </row>
    <row r="18" spans="1:4">
      <c r="A18" s="4" t="s">
        <v>75</v>
      </c>
      <c r="B18" t="s">
        <v>69</v>
      </c>
    </row>
    <row r="19" spans="1:4">
      <c r="A19" s="7" t="s">
        <v>78</v>
      </c>
      <c r="B19" s="3">
        <v>34606980</v>
      </c>
    </row>
    <row r="20" spans="1:4">
      <c r="A20" s="7" t="s">
        <v>77</v>
      </c>
      <c r="B20" s="3">
        <v>31568500</v>
      </c>
    </row>
    <row r="21" spans="1:4">
      <c r="A21" s="7" t="s">
        <v>79</v>
      </c>
      <c r="B21" s="3">
        <v>10224240</v>
      </c>
    </row>
    <row r="22" spans="1:4">
      <c r="A22" s="7" t="s">
        <v>76</v>
      </c>
      <c r="B22" s="3">
        <v>8754410</v>
      </c>
    </row>
    <row r="23" spans="1:4">
      <c r="A23" s="7" t="s">
        <v>80</v>
      </c>
      <c r="B23" s="3">
        <v>7577340</v>
      </c>
    </row>
    <row r="24" spans="1:4">
      <c r="A24" s="7" t="s">
        <v>81</v>
      </c>
      <c r="B24" s="3">
        <v>6453000</v>
      </c>
    </row>
    <row r="25" spans="1:4">
      <c r="A25" s="7" t="s">
        <v>82</v>
      </c>
      <c r="B25" s="3">
        <v>6402950</v>
      </c>
    </row>
    <row r="29" spans="1:4">
      <c r="A29" s="4" t="s">
        <v>69</v>
      </c>
      <c r="B29" s="4" t="s">
        <v>88</v>
      </c>
    </row>
    <row r="30" spans="1:4">
      <c r="A30" s="4" t="s">
        <v>75</v>
      </c>
      <c r="B30">
        <v>2017</v>
      </c>
      <c r="C30">
        <v>2018</v>
      </c>
      <c r="D30">
        <v>2019</v>
      </c>
    </row>
    <row r="31" spans="1:4">
      <c r="A31" s="7" t="s">
        <v>89</v>
      </c>
      <c r="B31" s="3">
        <v>3200220</v>
      </c>
      <c r="C31" s="3">
        <v>2259610</v>
      </c>
      <c r="D31" s="3">
        <v>3263160</v>
      </c>
    </row>
    <row r="32" spans="1:4">
      <c r="A32" s="7" t="s">
        <v>90</v>
      </c>
      <c r="B32" s="3">
        <v>2912440</v>
      </c>
      <c r="C32" s="3">
        <v>4749130</v>
      </c>
      <c r="D32" s="3">
        <v>1366880</v>
      </c>
    </row>
    <row r="33" spans="1:4">
      <c r="A33" s="7" t="s">
        <v>91</v>
      </c>
      <c r="B33" s="3">
        <v>3294680</v>
      </c>
      <c r="C33" s="3">
        <v>3240830</v>
      </c>
      <c r="D33" s="3">
        <v>2530620</v>
      </c>
    </row>
    <row r="34" spans="1:4">
      <c r="A34" s="7" t="s">
        <v>92</v>
      </c>
      <c r="B34" s="3">
        <v>2574380</v>
      </c>
      <c r="C34" s="3">
        <v>3147980</v>
      </c>
      <c r="D34" s="3">
        <v>2851470</v>
      </c>
    </row>
    <row r="35" spans="1:4">
      <c r="A35" s="7" t="s">
        <v>45</v>
      </c>
      <c r="B35" s="3">
        <v>4002260</v>
      </c>
      <c r="C35" s="3">
        <v>2196950</v>
      </c>
      <c r="D35" s="3">
        <v>2573040</v>
      </c>
    </row>
    <row r="36" spans="1:4">
      <c r="A36" s="7" t="s">
        <v>93</v>
      </c>
      <c r="B36" s="3">
        <v>2686370</v>
      </c>
      <c r="C36" s="3">
        <v>3472990</v>
      </c>
      <c r="D36" s="3">
        <v>2669080</v>
      </c>
    </row>
    <row r="37" spans="1:4">
      <c r="A37" s="7" t="s">
        <v>94</v>
      </c>
      <c r="B37" s="3">
        <v>3042410</v>
      </c>
      <c r="C37" s="3">
        <v>2799260</v>
      </c>
      <c r="D37" s="3">
        <v>2945340</v>
      </c>
    </row>
    <row r="38" spans="1:4">
      <c r="A38" s="7" t="s">
        <v>95</v>
      </c>
      <c r="B38" s="3">
        <v>3315910</v>
      </c>
      <c r="C38" s="3">
        <v>2432230</v>
      </c>
      <c r="D38" s="3">
        <v>2982800</v>
      </c>
    </row>
    <row r="39" spans="1:4">
      <c r="A39" s="7" t="s">
        <v>96</v>
      </c>
      <c r="B39" s="3">
        <v>3694830</v>
      </c>
      <c r="C39" s="3">
        <v>3115230</v>
      </c>
      <c r="D39" s="3">
        <v>1892600</v>
      </c>
    </row>
    <row r="40" spans="1:4">
      <c r="A40" s="7" t="s">
        <v>97</v>
      </c>
      <c r="B40" s="3">
        <v>3530460</v>
      </c>
      <c r="C40" s="3">
        <v>3015770</v>
      </c>
      <c r="D40" s="3">
        <v>2220870</v>
      </c>
    </row>
    <row r="41" spans="1:4">
      <c r="A41" s="7" t="s">
        <v>98</v>
      </c>
      <c r="B41" s="3">
        <v>3413010</v>
      </c>
      <c r="C41" s="3">
        <v>2731710</v>
      </c>
      <c r="D41" s="3">
        <v>2675610</v>
      </c>
    </row>
    <row r="42" spans="1:4">
      <c r="A42" s="7" t="s">
        <v>99</v>
      </c>
      <c r="B42" s="3">
        <v>2836350</v>
      </c>
      <c r="C42" s="3">
        <v>3902160</v>
      </c>
      <c r="D42" s="3">
        <v>2048780</v>
      </c>
    </row>
    <row r="46" spans="1:4">
      <c r="A46" s="4" t="s">
        <v>85</v>
      </c>
      <c r="B46" s="4" t="s">
        <v>88</v>
      </c>
    </row>
    <row r="47" spans="1:4">
      <c r="A47" s="4" t="s">
        <v>75</v>
      </c>
      <c r="B47">
        <v>2017</v>
      </c>
      <c r="C47">
        <v>2018</v>
      </c>
      <c r="D47">
        <v>2019</v>
      </c>
    </row>
    <row r="48" spans="1:4">
      <c r="A48" s="7" t="s">
        <v>89</v>
      </c>
      <c r="B48" s="3">
        <v>13.600000000000003</v>
      </c>
      <c r="C48" s="3">
        <v>8.8800000000000008</v>
      </c>
      <c r="D48" s="3">
        <v>12.496666666666668</v>
      </c>
    </row>
    <row r="49" spans="1:4">
      <c r="A49" s="7" t="s">
        <v>90</v>
      </c>
      <c r="B49" s="3">
        <v>9.9699999999999989</v>
      </c>
      <c r="C49" s="3">
        <v>18.740000000000002</v>
      </c>
      <c r="D49" s="3">
        <v>6.48</v>
      </c>
    </row>
    <row r="50" spans="1:4">
      <c r="A50" s="7" t="s">
        <v>91</v>
      </c>
      <c r="B50" s="3">
        <v>11.91</v>
      </c>
      <c r="C50" s="3">
        <v>12.560000000000002</v>
      </c>
      <c r="D50" s="3">
        <v>10.606666666666667</v>
      </c>
    </row>
    <row r="51" spans="1:4">
      <c r="A51" s="7" t="s">
        <v>92</v>
      </c>
      <c r="B51" s="3">
        <v>11.503333333333334</v>
      </c>
      <c r="C51" s="3">
        <v>12.803333333333336</v>
      </c>
      <c r="D51" s="3">
        <v>10.353333333333333</v>
      </c>
    </row>
    <row r="52" spans="1:4">
      <c r="A52" s="7" t="s">
        <v>45</v>
      </c>
      <c r="B52" s="3">
        <v>14.01</v>
      </c>
      <c r="C52" s="3">
        <v>9.6166666666666689</v>
      </c>
      <c r="D52" s="3">
        <v>10.913333333333334</v>
      </c>
    </row>
    <row r="53" spans="1:4">
      <c r="A53" s="7" t="s">
        <v>93</v>
      </c>
      <c r="B53" s="3">
        <v>10.806666666666667</v>
      </c>
      <c r="C53" s="3">
        <v>12.513333333333334</v>
      </c>
      <c r="D53" s="3">
        <v>11.40666666666667</v>
      </c>
    </row>
    <row r="54" spans="1:4">
      <c r="A54" s="7" t="s">
        <v>94</v>
      </c>
      <c r="B54" s="3">
        <v>12.23</v>
      </c>
      <c r="C54" s="3">
        <v>11.443333333333335</v>
      </c>
      <c r="D54" s="3">
        <v>11.016666666666667</v>
      </c>
    </row>
    <row r="55" spans="1:4">
      <c r="A55" s="7" t="s">
        <v>95</v>
      </c>
      <c r="B55" s="3">
        <v>13.803333333333335</v>
      </c>
      <c r="C55" s="3">
        <v>9.9333333333333336</v>
      </c>
      <c r="D55" s="3">
        <v>10.74</v>
      </c>
    </row>
    <row r="56" spans="1:4">
      <c r="A56" s="7" t="s">
        <v>96</v>
      </c>
      <c r="B56" s="3">
        <v>14.256666666666668</v>
      </c>
      <c r="C56" s="3">
        <v>10.913333333333334</v>
      </c>
      <c r="D56" s="3">
        <v>9.4200000000000017</v>
      </c>
    </row>
    <row r="57" spans="1:4">
      <c r="A57" s="7" t="s">
        <v>97</v>
      </c>
      <c r="B57" s="3">
        <v>14.676666666666669</v>
      </c>
      <c r="C57" s="3">
        <v>11.523333333333333</v>
      </c>
      <c r="D57" s="3">
        <v>8.5566666666666666</v>
      </c>
    </row>
    <row r="58" spans="1:4">
      <c r="A58" s="7" t="s">
        <v>98</v>
      </c>
      <c r="B58" s="3">
        <v>12.716666666666667</v>
      </c>
      <c r="C58" s="3">
        <v>10.540000000000001</v>
      </c>
      <c r="D58" s="3">
        <v>11.403333333333336</v>
      </c>
    </row>
    <row r="59" spans="1:4">
      <c r="A59" s="7" t="s">
        <v>99</v>
      </c>
      <c r="B59" s="3">
        <v>11.706666666666667</v>
      </c>
      <c r="C59" s="3">
        <v>14.14</v>
      </c>
      <c r="D59" s="3">
        <v>8.6933333333333334</v>
      </c>
    </row>
    <row r="62" spans="1:4">
      <c r="A62" s="4" t="s">
        <v>75</v>
      </c>
      <c r="B62" t="s">
        <v>69</v>
      </c>
    </row>
    <row r="63" spans="1:4">
      <c r="A63" s="7" t="s">
        <v>86</v>
      </c>
      <c r="B63" s="3">
        <v>42389260</v>
      </c>
    </row>
    <row r="64" spans="1:4">
      <c r="A64" s="7" t="s">
        <v>110</v>
      </c>
      <c r="B64" s="3">
        <v>63198160</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65"/>
  <sheetViews>
    <sheetView topLeftCell="A40" workbookViewId="0">
      <selection activeCell="L11" sqref="L11"/>
    </sheetView>
  </sheetViews>
  <sheetFormatPr defaultRowHeight="15"/>
  <cols>
    <col min="1" max="1" width="13.140625" customWidth="1"/>
    <col min="2" max="2" width="17" customWidth="1"/>
    <col min="3" max="3" width="10.140625" customWidth="1"/>
    <col min="4" max="4" width="7.140625" customWidth="1"/>
    <col min="5" max="5" width="10.85546875" customWidth="1"/>
    <col min="6" max="6" width="11" customWidth="1"/>
    <col min="7" max="7" width="10.42578125" customWidth="1"/>
    <col min="8" max="8" width="9.5703125" customWidth="1"/>
    <col min="9" max="9" width="11.28515625" bestFit="1" customWidth="1"/>
  </cols>
  <sheetData>
    <row r="3" spans="1:2">
      <c r="A3" s="4" t="s">
        <v>75</v>
      </c>
      <c r="B3" t="s">
        <v>87</v>
      </c>
    </row>
    <row r="4" spans="1:2">
      <c r="A4" s="7" t="s">
        <v>81</v>
      </c>
      <c r="B4" s="3">
        <v>129060</v>
      </c>
    </row>
    <row r="5" spans="1:2">
      <c r="A5" s="7" t="s">
        <v>78</v>
      </c>
      <c r="B5" s="3">
        <v>128174</v>
      </c>
    </row>
    <row r="6" spans="1:2">
      <c r="A6" s="7" t="s">
        <v>82</v>
      </c>
      <c r="B6" s="3">
        <v>128059</v>
      </c>
    </row>
    <row r="7" spans="1:2">
      <c r="A7" s="7" t="s">
        <v>79</v>
      </c>
      <c r="B7" s="3">
        <v>127803</v>
      </c>
    </row>
    <row r="8" spans="1:2">
      <c r="A8" s="7" t="s">
        <v>80</v>
      </c>
      <c r="B8" s="3">
        <v>126289</v>
      </c>
    </row>
    <row r="9" spans="1:2">
      <c r="A9" s="7" t="s">
        <v>77</v>
      </c>
      <c r="B9" s="3">
        <v>126274</v>
      </c>
    </row>
    <row r="10" spans="1:2">
      <c r="A10" s="7" t="s">
        <v>76</v>
      </c>
      <c r="B10" s="3">
        <v>125063</v>
      </c>
    </row>
    <row r="15" spans="1:2">
      <c r="A15" s="4" t="s">
        <v>75</v>
      </c>
      <c r="B15" t="s">
        <v>87</v>
      </c>
    </row>
    <row r="16" spans="1:2">
      <c r="A16" s="7">
        <v>2017</v>
      </c>
      <c r="B16" s="3">
        <v>317563</v>
      </c>
    </row>
    <row r="17" spans="1:2">
      <c r="A17" s="7">
        <v>2018</v>
      </c>
      <c r="B17" s="3">
        <v>305409</v>
      </c>
    </row>
    <row r="18" spans="1:2">
      <c r="A18" s="7">
        <v>2019</v>
      </c>
      <c r="B18" s="3">
        <v>267750</v>
      </c>
    </row>
    <row r="27" spans="1:2">
      <c r="A27" s="7"/>
      <c r="B27" s="3"/>
    </row>
    <row r="28" spans="1:2">
      <c r="A28" s="7"/>
      <c r="B28" s="3"/>
    </row>
    <row r="29" spans="1:2">
      <c r="A29" s="7"/>
      <c r="B29" s="3"/>
    </row>
    <row r="30" spans="1:2">
      <c r="A30" s="7"/>
      <c r="B30" s="3"/>
    </row>
    <row r="31" spans="1:2">
      <c r="A31" s="7"/>
      <c r="B31" s="3"/>
    </row>
    <row r="32" spans="1:2">
      <c r="A32" s="7"/>
      <c r="B32" s="3"/>
    </row>
    <row r="33" spans="1:2">
      <c r="A33" s="7"/>
      <c r="B33" s="3"/>
    </row>
    <row r="42" spans="1:2">
      <c r="A42" s="7"/>
      <c r="B42" s="3"/>
    </row>
    <row r="43" spans="1:2">
      <c r="A43" s="7"/>
      <c r="B43" s="3"/>
    </row>
    <row r="44" spans="1:2">
      <c r="A44" s="7"/>
      <c r="B44" s="3"/>
    </row>
    <row r="45" spans="1:2">
      <c r="A45" s="7"/>
      <c r="B45" s="3"/>
    </row>
    <row r="46" spans="1:2">
      <c r="A46" s="7"/>
      <c r="B46" s="3"/>
    </row>
    <row r="47" spans="1:2">
      <c r="A47" s="7"/>
      <c r="B47" s="3"/>
    </row>
    <row r="48" spans="1:2">
      <c r="A48" s="7"/>
      <c r="B48" s="3"/>
    </row>
    <row r="49" spans="1:6">
      <c r="A49" s="4" t="s">
        <v>75</v>
      </c>
      <c r="B49" t="s">
        <v>87</v>
      </c>
    </row>
    <row r="50" spans="1:6">
      <c r="A50" s="7" t="s">
        <v>100</v>
      </c>
      <c r="B50" s="3">
        <v>295384</v>
      </c>
    </row>
    <row r="51" spans="1:6">
      <c r="A51" s="7" t="s">
        <v>101</v>
      </c>
      <c r="B51" s="3">
        <v>146513</v>
      </c>
    </row>
    <row r="52" spans="1:6">
      <c r="A52" s="7" t="s">
        <v>102</v>
      </c>
      <c r="B52" s="3">
        <v>148964</v>
      </c>
    </row>
    <row r="53" spans="1:6">
      <c r="A53" s="7" t="s">
        <v>103</v>
      </c>
      <c r="B53" s="3">
        <v>150106</v>
      </c>
    </row>
    <row r="54" spans="1:6">
      <c r="A54" s="7" t="s">
        <v>104</v>
      </c>
      <c r="B54" s="3">
        <v>149755</v>
      </c>
    </row>
    <row r="58" spans="1:6">
      <c r="A58" s="7"/>
      <c r="B58" s="3"/>
      <c r="C58" s="3"/>
      <c r="D58" s="3"/>
      <c r="E58" s="3"/>
      <c r="F58" s="3"/>
    </row>
    <row r="59" spans="1:6">
      <c r="A59" s="7"/>
      <c r="B59" s="3"/>
      <c r="C59" s="3"/>
      <c r="D59" s="3"/>
      <c r="E59" s="3"/>
      <c r="F59" s="3"/>
    </row>
    <row r="60" spans="1:6">
      <c r="A60" s="7"/>
      <c r="B60" s="3"/>
      <c r="C60" s="3"/>
      <c r="D60" s="3"/>
      <c r="E60" s="3"/>
      <c r="F60" s="3"/>
    </row>
    <row r="61" spans="1:6">
      <c r="A61" s="4" t="s">
        <v>75</v>
      </c>
      <c r="B61" t="s">
        <v>87</v>
      </c>
    </row>
    <row r="62" spans="1:6">
      <c r="A62" s="7" t="s">
        <v>106</v>
      </c>
      <c r="B62" s="3">
        <v>225426</v>
      </c>
    </row>
    <row r="63" spans="1:6">
      <c r="A63" s="7" t="s">
        <v>107</v>
      </c>
      <c r="B63" s="3">
        <v>220288</v>
      </c>
    </row>
    <row r="64" spans="1:6">
      <c r="A64" s="7" t="s">
        <v>108</v>
      </c>
      <c r="B64" s="3">
        <v>223399</v>
      </c>
    </row>
    <row r="65" spans="1:2">
      <c r="A65" s="7" t="s">
        <v>109</v>
      </c>
      <c r="B65" s="3">
        <v>221609</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topLeftCell="A10" zoomScale="80" zoomScaleNormal="80" workbookViewId="0">
      <selection activeCell="A35" sqref="A35"/>
    </sheetView>
  </sheetViews>
  <sheetFormatPr defaultRowHeight="15"/>
  <cols>
    <col min="1" max="1" width="14.140625" customWidth="1"/>
    <col min="2" max="2" width="17.42578125" customWidth="1"/>
    <col min="3" max="3" width="16.42578125" customWidth="1"/>
    <col min="4" max="4" width="17.42578125" customWidth="1"/>
    <col min="5" max="5" width="16.42578125" customWidth="1"/>
    <col min="6" max="6" width="17.42578125" customWidth="1"/>
    <col min="7" max="7" width="16.42578125" customWidth="1"/>
    <col min="8" max="8" width="17.42578125" customWidth="1"/>
    <col min="9" max="9" width="16.42578125" customWidth="1"/>
    <col min="10" max="10" width="17.42578125" bestFit="1" customWidth="1"/>
    <col min="11" max="11" width="16.42578125" customWidth="1"/>
    <col min="12" max="12" width="22.7109375" bestFit="1" customWidth="1"/>
    <col min="13" max="13" width="21.5703125" customWidth="1"/>
  </cols>
  <sheetData>
    <row r="1" spans="1:2">
      <c r="A1" s="4" t="s">
        <v>75</v>
      </c>
      <c r="B1" t="s">
        <v>69</v>
      </c>
    </row>
    <row r="2" spans="1:2">
      <c r="A2" s="7" t="s">
        <v>43</v>
      </c>
      <c r="B2" s="3">
        <v>21485190</v>
      </c>
    </row>
    <row r="3" spans="1:2">
      <c r="A3" s="7" t="s">
        <v>25</v>
      </c>
      <c r="B3" s="3">
        <v>21376210</v>
      </c>
    </row>
    <row r="4" spans="1:2">
      <c r="A4" s="7" t="s">
        <v>19</v>
      </c>
      <c r="B4" s="3">
        <v>21013050</v>
      </c>
    </row>
    <row r="5" spans="1:2">
      <c r="A5" s="7" t="s">
        <v>37</v>
      </c>
      <c r="B5" s="3">
        <v>20961970</v>
      </c>
    </row>
    <row r="6" spans="1:2">
      <c r="A6" s="7" t="s">
        <v>31</v>
      </c>
      <c r="B6" s="3">
        <v>20751000</v>
      </c>
    </row>
    <row r="7" spans="1:2">
      <c r="A7" s="7" t="s">
        <v>111</v>
      </c>
      <c r="B7" s="3">
        <v>105587420</v>
      </c>
    </row>
    <row r="12" spans="1:2">
      <c r="A12" s="4" t="s">
        <v>75</v>
      </c>
      <c r="B12" t="s">
        <v>87</v>
      </c>
    </row>
    <row r="13" spans="1:2">
      <c r="A13" s="7" t="s">
        <v>57</v>
      </c>
      <c r="B13" s="3">
        <v>41587</v>
      </c>
    </row>
    <row r="14" spans="1:2">
      <c r="A14" s="7" t="s">
        <v>49</v>
      </c>
      <c r="B14" s="3">
        <v>49812</v>
      </c>
    </row>
    <row r="15" spans="1:2">
      <c r="A15" s="7" t="s">
        <v>66</v>
      </c>
      <c r="B15" s="3">
        <v>58255</v>
      </c>
    </row>
    <row r="16" spans="1:2">
      <c r="A16" s="7" t="s">
        <v>64</v>
      </c>
      <c r="B16" s="3">
        <v>58946</v>
      </c>
    </row>
    <row r="17" spans="1:3">
      <c r="A17" s="7" t="s">
        <v>60</v>
      </c>
      <c r="B17" s="3">
        <v>59236</v>
      </c>
    </row>
    <row r="18" spans="1:3">
      <c r="A18" s="7" t="s">
        <v>54</v>
      </c>
      <c r="B18" s="3">
        <v>67563</v>
      </c>
    </row>
    <row r="19" spans="1:3">
      <c r="A19" s="7" t="s">
        <v>40</v>
      </c>
      <c r="B19" s="3">
        <v>89898</v>
      </c>
    </row>
    <row r="20" spans="1:3">
      <c r="A20" s="7" t="s">
        <v>28</v>
      </c>
      <c r="B20" s="3">
        <v>91513</v>
      </c>
    </row>
    <row r="21" spans="1:3">
      <c r="A21" s="7" t="s">
        <v>22</v>
      </c>
      <c r="B21" s="3">
        <v>101289</v>
      </c>
    </row>
    <row r="22" spans="1:3">
      <c r="A22" s="7" t="s">
        <v>16</v>
      </c>
      <c r="B22" s="3">
        <v>114743</v>
      </c>
    </row>
    <row r="23" spans="1:3">
      <c r="A23" s="7" t="s">
        <v>34</v>
      </c>
      <c r="B23" s="3">
        <v>157880</v>
      </c>
    </row>
    <row r="30" spans="1:3">
      <c r="A30" s="4" t="s">
        <v>75</v>
      </c>
      <c r="B30" t="s">
        <v>87</v>
      </c>
      <c r="C30" t="s">
        <v>116</v>
      </c>
    </row>
    <row r="31" spans="1:3">
      <c r="A31" s="7" t="s">
        <v>43</v>
      </c>
      <c r="B31" s="3">
        <v>180928</v>
      </c>
      <c r="C31" s="3">
        <v>0</v>
      </c>
    </row>
    <row r="32" spans="1:3">
      <c r="A32" s="7" t="s">
        <v>25</v>
      </c>
      <c r="B32" s="3">
        <v>179307</v>
      </c>
      <c r="C32" s="3">
        <v>0</v>
      </c>
    </row>
    <row r="33" spans="1:3">
      <c r="A33" s="7" t="s">
        <v>19</v>
      </c>
      <c r="B33" s="3">
        <v>178255</v>
      </c>
      <c r="C33" s="3">
        <v>0</v>
      </c>
    </row>
    <row r="34" spans="1:3">
      <c r="A34" s="7" t="s">
        <v>37</v>
      </c>
      <c r="B34" s="3">
        <v>176324</v>
      </c>
      <c r="C34" s="3">
        <v>0</v>
      </c>
    </row>
    <row r="35" spans="1:3">
      <c r="A35" s="7" t="s">
        <v>31</v>
      </c>
      <c r="B35" s="3">
        <v>175908</v>
      </c>
      <c r="C35" s="3">
        <v>0</v>
      </c>
    </row>
    <row r="36" spans="1:3">
      <c r="A36" s="7" t="s">
        <v>111</v>
      </c>
      <c r="B36" s="3">
        <v>890722</v>
      </c>
      <c r="C36" s="3">
        <v>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O25" sqref="O25"/>
    </sheetView>
  </sheetViews>
  <sheetFormatPr defaultRowHeight="1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M25" sqref="M25"/>
    </sheetView>
  </sheetViews>
  <sheetFormatPr defaultRowHeight="1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P25" sqref="P25"/>
    </sheetView>
  </sheetViews>
  <sheetFormatPr defaultRowHeight="1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International_Breweries</vt:lpstr>
      <vt:lpstr>CLEANED DATA</vt:lpstr>
      <vt:lpstr>METRICS</vt:lpstr>
      <vt:lpstr>PROFIT ANALYSIS</vt:lpstr>
      <vt:lpstr>BRAND ANALYSIS</vt:lpstr>
      <vt:lpstr>COUNTRY ANALYSIS</vt:lpstr>
      <vt:lpstr>DASHBOARD (COUNTRY)</vt:lpstr>
      <vt:lpstr>DASHBOARD (BRAND)</vt:lpstr>
      <vt:lpstr>DASHBOARD (PROFIT)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Chioma Muanya</dc:creator>
  <cp:lastModifiedBy>Chioma Muanya</cp:lastModifiedBy>
  <dcterms:created xsi:type="dcterms:W3CDTF">2023-02-14T16:15:00Z</dcterms:created>
  <dcterms:modified xsi:type="dcterms:W3CDTF">2023-02-27T11:20:19Z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D786A6D9578A41B89603D7DABAD42E88</vt:lpwstr>
  </property>
  <property fmtid="{D5CDD505-2E9C-101B-9397-08002B2CF9AE}" pid="3" name="KSOProductBuildVer">
    <vt:lpwstr>1033-11.2.0.11486</vt:lpwstr>
  </property>
</Properties>
</file>